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vm-my.sharepoint.com/personal/ruibranco_cmvm_pt2/Documents/Desktop/"/>
    </mc:Choice>
  </mc:AlternateContent>
  <xr:revisionPtr revIDLastSave="25" documentId="8_{7BD96089-5A35-455A-AF71-B2075515DD60}" xr6:coauthVersionLast="47" xr6:coauthVersionMax="47" xr10:uidLastSave="{2AA8F9C1-29CD-46A5-A777-3E29D2E4FC1E}"/>
  <bookViews>
    <workbookView xWindow="-120" yWindow="-16320" windowWidth="29040" windowHeight="15720" xr2:uid="{7F6C0A05-E484-4F26-8271-8673A30A49C3}"/>
  </bookViews>
  <sheets>
    <sheet name="TRU2026" sheetId="6" r:id="rId1"/>
    <sheet name="TRU2025" sheetId="5" r:id="rId2"/>
    <sheet name="TRU2024" sheetId="4" r:id="rId3"/>
    <sheet name="TRU2023-24" sheetId="3" r:id="rId4"/>
    <sheet name="TRU2022" sheetId="2" r:id="rId5"/>
    <sheet name="TRU2021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6" l="1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6" i="6"/>
  <c r="C35" i="6"/>
  <c r="C8" i="6" s="1"/>
  <c r="I33" i="6"/>
  <c r="I32" i="6"/>
  <c r="C32" i="6"/>
  <c r="I31" i="6"/>
  <c r="I30" i="6"/>
  <c r="I29" i="6"/>
  <c r="C29" i="6"/>
  <c r="L28" i="6"/>
  <c r="I28" i="6"/>
  <c r="C28" i="6"/>
  <c r="L27" i="6"/>
  <c r="I27" i="6"/>
  <c r="C27" i="6"/>
  <c r="L26" i="6"/>
  <c r="I26" i="6"/>
  <c r="C26" i="6"/>
  <c r="L25" i="6"/>
  <c r="I25" i="6"/>
  <c r="C25" i="6"/>
  <c r="L24" i="6"/>
  <c r="I24" i="6"/>
  <c r="C24" i="6"/>
  <c r="L23" i="6"/>
  <c r="I23" i="6"/>
  <c r="C23" i="6"/>
  <c r="L22" i="6"/>
  <c r="I22" i="6"/>
  <c r="C22" i="6"/>
  <c r="L21" i="6"/>
  <c r="I21" i="6"/>
  <c r="C21" i="6"/>
  <c r="L20" i="6"/>
  <c r="I20" i="6"/>
  <c r="C20" i="6"/>
  <c r="L19" i="6"/>
  <c r="I19" i="6"/>
  <c r="C19" i="6"/>
  <c r="L18" i="6"/>
  <c r="I18" i="6"/>
  <c r="C18" i="6"/>
  <c r="L17" i="6"/>
  <c r="I17" i="6"/>
  <c r="C17" i="6"/>
  <c r="L16" i="6"/>
  <c r="I16" i="6"/>
  <c r="C16" i="6"/>
  <c r="L15" i="6"/>
  <c r="I15" i="6"/>
  <c r="C15" i="6"/>
  <c r="L14" i="6"/>
  <c r="I14" i="6"/>
  <c r="C14" i="6"/>
  <c r="L13" i="6"/>
  <c r="I13" i="6"/>
  <c r="C13" i="6"/>
  <c r="L12" i="6"/>
  <c r="I12" i="6"/>
  <c r="C12" i="6"/>
  <c r="L11" i="6"/>
  <c r="I11" i="6"/>
  <c r="C11" i="6"/>
  <c r="L10" i="6"/>
  <c r="I10" i="6"/>
  <c r="C10" i="6"/>
  <c r="L9" i="6"/>
  <c r="I9" i="6"/>
  <c r="F9" i="6"/>
  <c r="C9" i="6"/>
  <c r="L8" i="6"/>
  <c r="I8" i="6"/>
  <c r="L7" i="6"/>
  <c r="I7" i="6"/>
  <c r="F7" i="6"/>
  <c r="L6" i="6"/>
  <c r="I6" i="6"/>
  <c r="L5" i="6"/>
  <c r="I5" i="6"/>
  <c r="F5" i="6"/>
  <c r="L4" i="6"/>
  <c r="I4" i="6"/>
  <c r="F4" i="6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14" i="5"/>
  <c r="P9" i="4"/>
  <c r="P8" i="4"/>
  <c r="F5" i="5"/>
  <c r="F6" i="5"/>
  <c r="F7" i="5"/>
  <c r="F8" i="5"/>
  <c r="F9" i="5"/>
  <c r="F10" i="5"/>
  <c r="F11" i="5"/>
  <c r="F12" i="5"/>
  <c r="F13" i="5"/>
  <c r="F4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8" i="5"/>
  <c r="C35" i="5"/>
  <c r="T19" i="3"/>
  <c r="T18" i="3"/>
  <c r="T17" i="3"/>
  <c r="T16" i="3"/>
  <c r="T15" i="3"/>
  <c r="T14" i="3"/>
  <c r="T13" i="3"/>
  <c r="O33" i="3"/>
  <c r="O32" i="3"/>
  <c r="O31" i="3"/>
  <c r="O30" i="3"/>
  <c r="O29" i="3"/>
  <c r="O28" i="3"/>
  <c r="O27" i="3"/>
  <c r="O17" i="3"/>
  <c r="O16" i="3"/>
  <c r="O15" i="3"/>
  <c r="O14" i="3"/>
  <c r="O13" i="3"/>
  <c r="O12" i="3"/>
  <c r="O11" i="3"/>
  <c r="S28" i="3"/>
  <c r="T28" i="3" s="1"/>
  <c r="S27" i="3"/>
  <c r="T27" i="3" s="1"/>
  <c r="S26" i="3"/>
  <c r="T26" i="3" s="1"/>
  <c r="S25" i="3"/>
  <c r="T25" i="3" s="1"/>
  <c r="S24" i="3"/>
  <c r="T24" i="3" s="1"/>
  <c r="S23" i="3"/>
  <c r="T23" i="3" s="1"/>
  <c r="S22" i="3"/>
  <c r="T22" i="3" s="1"/>
  <c r="S21" i="3"/>
  <c r="T21" i="3" s="1"/>
  <c r="S20" i="3"/>
  <c r="T20" i="3" s="1"/>
  <c r="S19" i="3"/>
  <c r="S18" i="3"/>
  <c r="S17" i="3"/>
  <c r="S16" i="3"/>
  <c r="S15" i="3"/>
  <c r="S14" i="3"/>
  <c r="S13" i="3"/>
  <c r="S12" i="3"/>
  <c r="T12" i="3" s="1"/>
  <c r="S11" i="3"/>
  <c r="T11" i="3" s="1"/>
  <c r="S10" i="3"/>
  <c r="T10" i="3" s="1"/>
  <c r="S9" i="3"/>
  <c r="T9" i="3" s="1"/>
  <c r="S8" i="3"/>
  <c r="T8" i="3" s="1"/>
  <c r="S7" i="3"/>
  <c r="T7" i="3" s="1"/>
  <c r="S6" i="3"/>
  <c r="T6" i="3" s="1"/>
  <c r="S5" i="3"/>
  <c r="T5" i="3" s="1"/>
  <c r="S4" i="3"/>
  <c r="T4" i="3" s="1"/>
  <c r="N33" i="3"/>
  <c r="N32" i="3"/>
  <c r="N31" i="3"/>
  <c r="N30" i="3"/>
  <c r="N29" i="3"/>
  <c r="N28" i="3"/>
  <c r="N27" i="3"/>
  <c r="N26" i="3"/>
  <c r="O26" i="3" s="1"/>
  <c r="N25" i="3"/>
  <c r="O25" i="3" s="1"/>
  <c r="N24" i="3"/>
  <c r="O24" i="3" s="1"/>
  <c r="N23" i="3"/>
  <c r="O23" i="3" s="1"/>
  <c r="N22" i="3"/>
  <c r="O22" i="3" s="1"/>
  <c r="N21" i="3"/>
  <c r="O21" i="3" s="1"/>
  <c r="N20" i="3"/>
  <c r="O20" i="3" s="1"/>
  <c r="N19" i="3"/>
  <c r="O19" i="3" s="1"/>
  <c r="N18" i="3"/>
  <c r="O18" i="3" s="1"/>
  <c r="N17" i="3"/>
  <c r="N16" i="3"/>
  <c r="N15" i="3"/>
  <c r="N14" i="3"/>
  <c r="N13" i="3"/>
  <c r="N12" i="3"/>
  <c r="N11" i="3"/>
  <c r="N10" i="3"/>
  <c r="O10" i="3" s="1"/>
  <c r="N9" i="3"/>
  <c r="O9" i="3" s="1"/>
  <c r="N8" i="3"/>
  <c r="O8" i="3" s="1"/>
  <c r="N7" i="3"/>
  <c r="O7" i="3" s="1"/>
  <c r="N6" i="3"/>
  <c r="O6" i="3" s="1"/>
  <c r="N5" i="3"/>
  <c r="O5" i="3" s="1"/>
  <c r="N4" i="3"/>
  <c r="O4" i="3" s="1"/>
  <c r="E9" i="3"/>
  <c r="E22" i="3"/>
  <c r="E23" i="3"/>
  <c r="E24" i="3"/>
  <c r="E25" i="3"/>
  <c r="E26" i="3"/>
  <c r="J5" i="3"/>
  <c r="J6" i="3"/>
  <c r="J7" i="3"/>
  <c r="J8" i="3"/>
  <c r="J9" i="3"/>
  <c r="J10" i="3"/>
  <c r="J11" i="3"/>
  <c r="J12" i="3"/>
  <c r="J17" i="3"/>
  <c r="J18" i="3"/>
  <c r="J19" i="3"/>
  <c r="J20" i="3"/>
  <c r="J21" i="3"/>
  <c r="J22" i="3"/>
  <c r="J23" i="3"/>
  <c r="J24" i="3"/>
  <c r="J25" i="3"/>
  <c r="J26" i="3"/>
  <c r="J27" i="3"/>
  <c r="J28" i="3"/>
  <c r="J33" i="3"/>
  <c r="J4" i="3"/>
  <c r="I5" i="3"/>
  <c r="I6" i="3"/>
  <c r="I7" i="3"/>
  <c r="I8" i="3"/>
  <c r="I9" i="3"/>
  <c r="I10" i="3"/>
  <c r="I11" i="3"/>
  <c r="I12" i="3"/>
  <c r="I13" i="3"/>
  <c r="J13" i="3" s="1"/>
  <c r="I14" i="3"/>
  <c r="J14" i="3" s="1"/>
  <c r="I15" i="3"/>
  <c r="J15" i="3" s="1"/>
  <c r="I16" i="3"/>
  <c r="J16" i="3" s="1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J29" i="3" s="1"/>
  <c r="I30" i="3"/>
  <c r="J30" i="3" s="1"/>
  <c r="I31" i="3"/>
  <c r="J31" i="3" s="1"/>
  <c r="I32" i="3"/>
  <c r="J32" i="3" s="1"/>
  <c r="I33" i="3"/>
  <c r="I4" i="3"/>
  <c r="D9" i="3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D23" i="3"/>
  <c r="D24" i="3"/>
  <c r="D25" i="3"/>
  <c r="D8" i="3"/>
  <c r="E8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C30" i="6" l="1"/>
  <c r="C33" i="6"/>
  <c r="F8" i="6"/>
  <c r="F10" i="6"/>
  <c r="C31" i="6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T3" i="2"/>
  <c r="O3" i="2"/>
  <c r="J3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7" i="2"/>
  <c r="U27" i="1" l="1"/>
  <c r="V27" i="1" s="1"/>
  <c r="P28" i="1"/>
  <c r="Q28" i="1" s="1"/>
  <c r="P29" i="1"/>
  <c r="Q29" i="1" s="1"/>
  <c r="P30" i="1"/>
  <c r="P31" i="1"/>
  <c r="Q31" i="1" s="1"/>
  <c r="P32" i="1"/>
  <c r="Q32" i="1" s="1"/>
  <c r="K28" i="1"/>
  <c r="L28" i="1" s="1"/>
  <c r="K29" i="1"/>
  <c r="L29" i="1" s="1"/>
  <c r="K30" i="1"/>
  <c r="K31" i="1"/>
  <c r="L31" i="1" s="1"/>
  <c r="K32" i="1"/>
  <c r="U26" i="1"/>
  <c r="U25" i="1"/>
  <c r="V25" i="1" s="1"/>
  <c r="U24" i="1"/>
  <c r="V24" i="1" s="1"/>
  <c r="U23" i="1"/>
  <c r="V23" i="1" s="1"/>
  <c r="U22" i="1"/>
  <c r="V22" i="1" s="1"/>
  <c r="U21" i="1"/>
  <c r="V21" i="1" s="1"/>
  <c r="U20" i="1"/>
  <c r="V20" i="1" s="1"/>
  <c r="U19" i="1"/>
  <c r="V19" i="1" s="1"/>
  <c r="U18" i="1"/>
  <c r="V18" i="1" s="1"/>
  <c r="U17" i="1"/>
  <c r="V17" i="1" s="1"/>
  <c r="U16" i="1"/>
  <c r="V16" i="1" s="1"/>
  <c r="U15" i="1"/>
  <c r="V15" i="1" s="1"/>
  <c r="U14" i="1"/>
  <c r="V14" i="1" s="1"/>
  <c r="U13" i="1"/>
  <c r="V13" i="1" s="1"/>
  <c r="U12" i="1"/>
  <c r="V12" i="1" s="1"/>
  <c r="U11" i="1"/>
  <c r="V11" i="1" s="1"/>
  <c r="U10" i="1"/>
  <c r="U9" i="1"/>
  <c r="V9" i="1" s="1"/>
  <c r="U8" i="1"/>
  <c r="V8" i="1" s="1"/>
  <c r="U7" i="1"/>
  <c r="V7" i="1" s="1"/>
  <c r="U6" i="1"/>
  <c r="V6" i="1" s="1"/>
  <c r="U5" i="1"/>
  <c r="V5" i="1" s="1"/>
  <c r="U4" i="1"/>
  <c r="V4" i="1" s="1"/>
  <c r="U3" i="1"/>
  <c r="V3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P11" i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P3" i="1"/>
  <c r="Q3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  <c r="V10" i="1"/>
  <c r="V26" i="1"/>
  <c r="Q30" i="1"/>
  <c r="Q12" i="1"/>
  <c r="Q11" i="1"/>
  <c r="L30" i="1"/>
  <c r="L32" i="1"/>
  <c r="D9" i="1"/>
  <c r="E9" i="1" s="1"/>
  <c r="G9" i="1" s="1"/>
  <c r="D10" i="1"/>
  <c r="E10" i="1" s="1"/>
  <c r="G10" i="1" s="1"/>
  <c r="D11" i="1"/>
  <c r="D12" i="1"/>
  <c r="D13" i="1"/>
  <c r="D14" i="1"/>
  <c r="E14" i="1" s="1"/>
  <c r="G14" i="1" s="1"/>
  <c r="D15" i="1"/>
  <c r="E15" i="1" s="1"/>
  <c r="G15" i="1" s="1"/>
  <c r="D16" i="1"/>
  <c r="E16" i="1" s="1"/>
  <c r="G16" i="1" s="1"/>
  <c r="D17" i="1"/>
  <c r="E17" i="1" s="1"/>
  <c r="G17" i="1" s="1"/>
  <c r="D18" i="1"/>
  <c r="E18" i="1" s="1"/>
  <c r="G18" i="1" s="1"/>
  <c r="D19" i="1"/>
  <c r="D20" i="1"/>
  <c r="D21" i="1"/>
  <c r="E21" i="1" s="1"/>
  <c r="G21" i="1" s="1"/>
  <c r="D22" i="1"/>
  <c r="E22" i="1" s="1"/>
  <c r="G22" i="1" s="1"/>
  <c r="D23" i="1"/>
  <c r="E23" i="1" s="1"/>
  <c r="G23" i="1" s="1"/>
  <c r="D24" i="1"/>
  <c r="E24" i="1" s="1"/>
  <c r="G24" i="1" s="1"/>
  <c r="D25" i="1"/>
  <c r="E25" i="1" s="1"/>
  <c r="G25" i="1" s="1"/>
  <c r="D26" i="1"/>
  <c r="E26" i="1" s="1"/>
  <c r="G26" i="1" s="1"/>
  <c r="D27" i="1"/>
  <c r="D28" i="1"/>
  <c r="E28" i="1" s="1"/>
  <c r="G28" i="1" s="1"/>
  <c r="D29" i="1"/>
  <c r="E29" i="1" s="1"/>
  <c r="G29" i="1" s="1"/>
  <c r="D30" i="1"/>
  <c r="E30" i="1" s="1"/>
  <c r="G30" i="1" s="1"/>
  <c r="D31" i="1"/>
  <c r="E31" i="1" s="1"/>
  <c r="G31" i="1" s="1"/>
  <c r="D32" i="1"/>
  <c r="E32" i="1" s="1"/>
  <c r="G32" i="1" s="1"/>
  <c r="D8" i="1"/>
  <c r="E8" i="1" s="1"/>
  <c r="G8" i="1" s="1"/>
  <c r="E7" i="1"/>
  <c r="G7" i="1" s="1"/>
  <c r="E11" i="1"/>
  <c r="G11" i="1" s="1"/>
  <c r="E12" i="1"/>
  <c r="G12" i="1" s="1"/>
  <c r="E13" i="1"/>
  <c r="G13" i="1" s="1"/>
  <c r="E19" i="1"/>
  <c r="G19" i="1" s="1"/>
  <c r="E20" i="1"/>
  <c r="G20" i="1" s="1"/>
  <c r="E27" i="1"/>
  <c r="G27" i="1" s="1"/>
  <c r="E6" i="1"/>
  <c r="F6" i="1" s="1"/>
</calcChain>
</file>

<file path=xl/sharedStrings.xml><?xml version="1.0" encoding="utf-8"?>
<sst xmlns="http://schemas.openxmlformats.org/spreadsheetml/2006/main" count="121" uniqueCount="25">
  <si>
    <t>Eliminados (inferiores ao SMN)</t>
  </si>
  <si>
    <t>Montante TRU 2009 €</t>
  </si>
  <si>
    <t>Aumento 2020 €</t>
  </si>
  <si>
    <t>Montante 2020 €</t>
  </si>
  <si>
    <t>Nível Remuneratório</t>
  </si>
  <si>
    <t>Economia e Finanças</t>
  </si>
  <si>
    <t>https://economiafinancas.com/</t>
  </si>
  <si>
    <t>Montante 2020 e 2021 €</t>
  </si>
  <si>
    <t>Aumento 2021 €</t>
  </si>
  <si>
    <t>Montante 2021 €</t>
  </si>
  <si>
    <t>-</t>
  </si>
  <si>
    <t>Nota: A remuneração base mensal dos trabalhadores que auferem uma remuneração entre €791,92 e €801,90 é atualizada para €801,90
Os trabalhadores cuja remuneração se situe entre €645,07 e €791,91 recebem aumentos de €10, desde que não resulte dessa atualização um valor inferior à RMMG</t>
  </si>
  <si>
    <t>Nota: A remuneração base mensal dos trabalhadores é atualizada em:</t>
  </si>
  <si>
    <t>Montante em 2022</t>
  </si>
  <si>
    <r>
      <t xml:space="preserve">Eliminados (inferiores ao SMN) e substituidos por </t>
    </r>
    <r>
      <rPr>
        <b/>
        <sz val="11"/>
        <color theme="1"/>
        <rFont val="Calibri"/>
        <family val="2"/>
        <scheme val="minor"/>
      </rPr>
      <t>€705</t>
    </r>
  </si>
  <si>
    <t>Montante em 2023</t>
  </si>
  <si>
    <t>Aumento Bruto</t>
  </si>
  <si>
    <t>Montante em 2024</t>
  </si>
  <si>
    <t>Tabela Remuneratória Única - Função Pública (segundo proposta de Orçamento do Estado para 2024)</t>
  </si>
  <si>
    <t>Aumento fixo</t>
  </si>
  <si>
    <t>Montante em 2025</t>
  </si>
  <si>
    <t>Tabela Remuneratória Única - Função Pública (segundo acordo de concertação social de 2025)</t>
  </si>
  <si>
    <t>Aumento mínimo (2,15%)</t>
  </si>
  <si>
    <t>Tabela Remuneratória Única - Função Pública (segundo proposta do Governo em sede de concertação social de 2026)</t>
  </si>
  <si>
    <t>Montante em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</si>
</sst>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2" fontId="0" fillId="0" borderId="6" xfId="0" applyNumberFormat="1" applyBorder="1"/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2" fontId="0" fillId="0" borderId="11" xfId="0" applyNumberFormat="1" applyBorder="1"/>
    <xf numFmtId="2" fontId="0" fillId="0" borderId="15" xfId="0" applyNumberFormat="1" applyBorder="1"/>
    <xf numFmtId="2" fontId="1" fillId="0" borderId="10" xfId="0" applyNumberFormat="1" applyFont="1" applyBorder="1"/>
    <xf numFmtId="2" fontId="1" fillId="0" borderId="12" xfId="0" applyNumberFormat="1" applyFont="1" applyBorder="1"/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" fontId="1" fillId="0" borderId="9" xfId="0" applyNumberFormat="1" applyFont="1" applyBorder="1"/>
    <xf numFmtId="0" fontId="4" fillId="0" borderId="0" xfId="1" applyFont="1"/>
    <xf numFmtId="0" fontId="1" fillId="0" borderId="13" xfId="0" applyFont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2" fontId="0" fillId="0" borderId="4" xfId="0" applyNumberFormat="1" applyBorder="1"/>
    <xf numFmtId="2" fontId="1" fillId="0" borderId="5" xfId="0" applyNumberFormat="1" applyFont="1" applyBorder="1"/>
    <xf numFmtId="2" fontId="0" fillId="0" borderId="16" xfId="0" applyNumberFormat="1" applyBorder="1"/>
    <xf numFmtId="0" fontId="0" fillId="2" borderId="1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2" fontId="1" fillId="0" borderId="6" xfId="0" applyNumberFormat="1" applyFont="1" applyBorder="1"/>
    <xf numFmtId="2" fontId="0" fillId="0" borderId="17" xfId="0" applyNumberFormat="1" applyBorder="1"/>
    <xf numFmtId="2" fontId="1" fillId="0" borderId="18" xfId="0" applyNumberFormat="1" applyFont="1" applyBorder="1"/>
    <xf numFmtId="164" fontId="1" fillId="0" borderId="6" xfId="0" quotePrefix="1" applyNumberFormat="1" applyFont="1" applyBorder="1" applyAlignment="1">
      <alignment horizontal="right"/>
    </xf>
    <xf numFmtId="164" fontId="1" fillId="0" borderId="11" xfId="0" quotePrefix="1" applyNumberFormat="1" applyFont="1" applyBorder="1" applyAlignment="1">
      <alignment horizontal="right"/>
    </xf>
    <xf numFmtId="0" fontId="0" fillId="0" borderId="0" xfId="0" applyAlignment="1">
      <alignment horizontal="left" vertical="top" wrapText="1"/>
    </xf>
    <xf numFmtId="2" fontId="0" fillId="0" borderId="0" xfId="0" applyNumberFormat="1"/>
    <xf numFmtId="0" fontId="4" fillId="0" borderId="0" xfId="1" applyFont="1" applyBorder="1"/>
    <xf numFmtId="0" fontId="0" fillId="0" borderId="0" xfId="0" applyAlignment="1">
      <alignment vertical="top" wrapText="1"/>
    </xf>
    <xf numFmtId="2" fontId="0" fillId="0" borderId="19" xfId="0" applyNumberFormat="1" applyBorder="1"/>
    <xf numFmtId="2" fontId="1" fillId="4" borderId="10" xfId="0" applyNumberFormat="1" applyFont="1" applyFill="1" applyBorder="1"/>
    <xf numFmtId="2" fontId="1" fillId="4" borderId="12" xfId="0" applyNumberFormat="1" applyFont="1" applyFill="1" applyBorder="1"/>
    <xf numFmtId="0" fontId="0" fillId="5" borderId="0" xfId="0" applyFill="1" applyAlignment="1">
      <alignment horizontal="center" vertical="center" wrapText="1"/>
    </xf>
    <xf numFmtId="2" fontId="0" fillId="0" borderId="0" xfId="0" applyNumberFormat="1" applyAlignment="1">
      <alignment vertical="top" wrapText="1"/>
    </xf>
    <xf numFmtId="0" fontId="1" fillId="0" borderId="4" xfId="0" applyFont="1" applyBorder="1" applyAlignment="1">
      <alignment horizontal="center"/>
    </xf>
    <xf numFmtId="2" fontId="1" fillId="4" borderId="0" xfId="0" applyNumberFormat="1" applyFont="1" applyFill="1"/>
    <xf numFmtId="2" fontId="1" fillId="4" borderId="5" xfId="0" applyNumberFormat="1" applyFont="1" applyFill="1" applyBorder="1"/>
    <xf numFmtId="0" fontId="1" fillId="0" borderId="20" xfId="0" applyFont="1" applyBorder="1" applyAlignment="1">
      <alignment horizontal="center"/>
    </xf>
    <xf numFmtId="2" fontId="0" fillId="0" borderId="21" xfId="0" applyNumberFormat="1" applyBorder="1"/>
    <xf numFmtId="2" fontId="1" fillId="4" borderId="21" xfId="0" applyNumberFormat="1" applyFont="1" applyFill="1" applyBorder="1"/>
    <xf numFmtId="2" fontId="1" fillId="4" borderId="22" xfId="0" applyNumberFormat="1" applyFont="1" applyFill="1" applyBorder="1"/>
    <xf numFmtId="0" fontId="1" fillId="0" borderId="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2" fontId="1" fillId="4" borderId="3" xfId="0" applyNumberFormat="1" applyFont="1" applyFill="1" applyBorder="1"/>
    <xf numFmtId="0" fontId="5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conomiafinanca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conomiafinancas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conomiafinancas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conomiafinancas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conomiafinancas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conomiafinanca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56605-69FD-4F7C-B8BC-717391E64C10}">
  <dimension ref="B1:T36"/>
  <sheetViews>
    <sheetView showGridLines="0" tabSelected="1" zoomScale="90" zoomScaleNormal="90" workbookViewId="0">
      <selection activeCell="Q19" sqref="Q19"/>
    </sheetView>
  </sheetViews>
  <sheetFormatPr defaultColWidth="8.81640625" defaultRowHeight="14.5" x14ac:dyDescent="0.35"/>
  <cols>
    <col min="2" max="2" width="15.08984375" customWidth="1"/>
    <col min="3" max="3" width="9" bestFit="1" customWidth="1"/>
    <col min="4" max="4" width="1.453125" customWidth="1"/>
    <col min="5" max="5" width="15.453125" customWidth="1"/>
    <col min="6" max="6" width="11.36328125" customWidth="1"/>
    <col min="7" max="7" width="1.453125" customWidth="1"/>
    <col min="8" max="8" width="15.453125" customWidth="1"/>
    <col min="9" max="9" width="10.453125" customWidth="1"/>
    <col min="10" max="10" width="1.453125" customWidth="1"/>
    <col min="11" max="11" width="14.81640625" customWidth="1"/>
    <col min="12" max="12" width="11.36328125" bestFit="1" customWidth="1"/>
    <col min="13" max="13" width="1.453125" customWidth="1"/>
    <col min="14" max="14" width="22.7265625" bestFit="1" customWidth="1"/>
  </cols>
  <sheetData>
    <row r="1" spans="2:20" ht="46" customHeight="1" x14ac:dyDescent="0.45">
      <c r="B1" s="64" t="s">
        <v>23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50"/>
      <c r="N1" s="50"/>
      <c r="O1" s="50"/>
      <c r="P1" s="50"/>
      <c r="Q1" s="50"/>
      <c r="R1" s="50"/>
      <c r="S1" s="50"/>
      <c r="T1" s="50"/>
    </row>
    <row r="2" spans="2:20" ht="13.5" customHeight="1" x14ac:dyDescent="0.45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  <c r="N2" s="50"/>
      <c r="O2" s="50"/>
      <c r="P2" s="50"/>
      <c r="Q2" s="50"/>
      <c r="R2" s="50"/>
      <c r="S2" s="50"/>
      <c r="T2" s="50"/>
    </row>
    <row r="3" spans="2:20" s="1" customFormat="1" ht="43.5" x14ac:dyDescent="0.35">
      <c r="B3" s="46" t="s">
        <v>4</v>
      </c>
      <c r="C3" s="47" t="s">
        <v>24</v>
      </c>
      <c r="E3" s="46" t="s">
        <v>4</v>
      </c>
      <c r="F3" s="47" t="s">
        <v>24</v>
      </c>
      <c r="H3" s="46" t="s">
        <v>4</v>
      </c>
      <c r="I3" s="47" t="s">
        <v>24</v>
      </c>
      <c r="K3" s="46" t="s">
        <v>4</v>
      </c>
      <c r="L3" s="47" t="s">
        <v>24</v>
      </c>
    </row>
    <row r="4" spans="2:20" ht="15" customHeight="1" x14ac:dyDescent="0.35">
      <c r="B4" s="37">
        <v>1</v>
      </c>
      <c r="C4" s="39"/>
      <c r="E4" s="62">
        <v>31</v>
      </c>
      <c r="F4" s="63">
        <f>'TRU2025'!F4+'TRU2026'!$C$35</f>
        <v>2299.6814263136039</v>
      </c>
      <c r="H4" s="44">
        <v>61</v>
      </c>
      <c r="I4" s="39">
        <f>'TRU2025'!I4*'TRU2026'!$C$36</f>
        <v>4000.4533369479145</v>
      </c>
      <c r="K4" s="44">
        <v>91</v>
      </c>
      <c r="L4" s="39">
        <f>'TRU2025'!L4*'TRU2026'!$C$36</f>
        <v>5731.4196928259289</v>
      </c>
    </row>
    <row r="5" spans="2:20" x14ac:dyDescent="0.35">
      <c r="B5" s="37">
        <v>2</v>
      </c>
      <c r="C5" s="39"/>
      <c r="E5" s="44">
        <v>32</v>
      </c>
      <c r="F5" s="39">
        <f>'TRU2025'!F5+'TRU2026'!$C$35</f>
        <v>2353.9012282507542</v>
      </c>
      <c r="H5" s="44">
        <v>62</v>
      </c>
      <c r="I5" s="39">
        <f>'TRU2025'!I5*'TRU2026'!$C$36</f>
        <v>4058.1499743959052</v>
      </c>
      <c r="K5" s="44">
        <v>92</v>
      </c>
      <c r="L5" s="39">
        <f>'TRU2025'!L5*'TRU2026'!$C$36</f>
        <v>5789.1163302739187</v>
      </c>
    </row>
    <row r="6" spans="2:20" x14ac:dyDescent="0.35">
      <c r="B6" s="37">
        <v>3</v>
      </c>
      <c r="C6" s="39"/>
      <c r="E6" s="44">
        <v>33</v>
      </c>
      <c r="F6" s="39">
        <f>'TRU2025'!F6+'TRU2026'!$C$35</f>
        <v>2408.1105020710229</v>
      </c>
      <c r="H6" s="44">
        <v>63</v>
      </c>
      <c r="I6" s="39">
        <f>'TRU2025'!I6*'TRU2026'!$C$36</f>
        <v>4115.8578172502757</v>
      </c>
      <c r="K6" s="44">
        <v>93</v>
      </c>
      <c r="L6" s="39">
        <f>'TRU2025'!L6*'TRU2026'!$C$36</f>
        <v>5846.8241731282924</v>
      </c>
    </row>
    <row r="7" spans="2:20" x14ac:dyDescent="0.35">
      <c r="B7" s="37">
        <v>4</v>
      </c>
      <c r="C7" s="39"/>
      <c r="E7" s="44">
        <v>34</v>
      </c>
      <c r="F7" s="39">
        <f>'TRU2025'!F7+'TRU2026'!$C$35</f>
        <v>2462.319775891292</v>
      </c>
      <c r="H7" s="44">
        <v>64</v>
      </c>
      <c r="I7" s="39">
        <f>'TRU2025'!I7*'TRU2026'!$C$36</f>
        <v>4173.5544546982683</v>
      </c>
      <c r="K7" s="44">
        <v>94</v>
      </c>
      <c r="L7" s="39">
        <f>'TRU2025'!L7*'TRU2026'!$C$36</f>
        <v>5904.5208105762831</v>
      </c>
    </row>
    <row r="8" spans="2:20" x14ac:dyDescent="0.35">
      <c r="B8" s="37">
        <v>5</v>
      </c>
      <c r="C8" s="39">
        <f>'TRU2025'!C8+'TRU2026'!$C$35</f>
        <v>934.98580000000004</v>
      </c>
      <c r="E8" s="44">
        <v>35</v>
      </c>
      <c r="F8" s="39">
        <f>'TRU2025'!F8+'TRU2026'!$C$35</f>
        <v>2516.5290497115611</v>
      </c>
      <c r="H8" s="44">
        <v>65</v>
      </c>
      <c r="I8" s="39">
        <f>'TRU2025'!I8*'TRU2026'!$C$36</f>
        <v>4231.2510921462599</v>
      </c>
      <c r="K8" s="44">
        <v>95</v>
      </c>
      <c r="L8" s="39">
        <f>'TRU2025'!L8*'TRU2026'!$C$36</f>
        <v>5962.2174480242738</v>
      </c>
    </row>
    <row r="9" spans="2:20" x14ac:dyDescent="0.35">
      <c r="B9" s="37">
        <v>6</v>
      </c>
      <c r="C9" s="39">
        <f>'TRU2025'!C9+'TRU2026'!$C$35</f>
        <v>983.01130000000012</v>
      </c>
      <c r="E9" s="44">
        <v>36</v>
      </c>
      <c r="F9" s="39">
        <f>'TRU2025'!F9+'TRU2026'!$C$35</f>
        <v>2570.7383235318302</v>
      </c>
      <c r="H9" s="44">
        <v>66</v>
      </c>
      <c r="I9" s="39">
        <f>'TRU2025'!I9*'TRU2026'!$C$36</f>
        <v>4288.9477295942506</v>
      </c>
      <c r="K9" s="44">
        <v>96</v>
      </c>
      <c r="L9" s="39">
        <f>'TRU2025'!L9*'TRU2026'!$C$36</f>
        <v>6019.9140854722664</v>
      </c>
    </row>
    <row r="10" spans="2:20" x14ac:dyDescent="0.35">
      <c r="B10" s="37">
        <v>7</v>
      </c>
      <c r="C10" s="39">
        <f>'TRU2025'!C10+'TRU2026'!$C$35</f>
        <v>1035.6323</v>
      </c>
      <c r="E10" s="44">
        <v>37</v>
      </c>
      <c r="F10" s="39">
        <f>'TRU2025'!F10+'TRU2026'!$C$35</f>
        <v>2624.9581254689801</v>
      </c>
      <c r="H10" s="44">
        <v>67</v>
      </c>
      <c r="I10" s="39">
        <f>'TRU2025'!I10*'TRU2026'!$C$36</f>
        <v>4346.6443670422414</v>
      </c>
      <c r="K10" s="44">
        <v>97</v>
      </c>
      <c r="L10" s="39">
        <f>'TRU2025'!L10*'TRU2026'!$C$36</f>
        <v>6077.6107229202571</v>
      </c>
    </row>
    <row r="11" spans="2:20" x14ac:dyDescent="0.35">
      <c r="B11" s="37">
        <v>8</v>
      </c>
      <c r="C11" s="39">
        <f>'TRU2025'!C11+'TRU2026'!$C$35</f>
        <v>1074.5577000000001</v>
      </c>
      <c r="E11" s="44">
        <v>38</v>
      </c>
      <c r="F11" s="39">
        <f>'TRU2025'!F11*'TRU2026'!$C$36</f>
        <v>2678.9730283739677</v>
      </c>
      <c r="H11" s="44">
        <v>68</v>
      </c>
      <c r="I11" s="39">
        <f>'TRU2025'!I11*'TRU2026'!$C$36</f>
        <v>4404.3522098966114</v>
      </c>
      <c r="K11" s="44">
        <v>98</v>
      </c>
      <c r="L11" s="39">
        <f>'TRU2025'!L11*'TRU2026'!$C$36</f>
        <v>6135.3185657746271</v>
      </c>
    </row>
    <row r="12" spans="2:20" x14ac:dyDescent="0.35">
      <c r="B12" s="37">
        <v>9</v>
      </c>
      <c r="C12" s="39">
        <f>'TRU2025'!C12+'TRU2026'!$C$35</f>
        <v>1130.7174658253998</v>
      </c>
      <c r="E12" s="44">
        <v>39</v>
      </c>
      <c r="F12" s="39">
        <f>'TRU2025'!F12*'TRU2026'!$C$36</f>
        <v>2734.347801581373</v>
      </c>
      <c r="H12" s="44">
        <v>69</v>
      </c>
      <c r="I12" s="39">
        <f>'TRU2025'!I12*'TRU2026'!$C$36</f>
        <v>4462.0488473446039</v>
      </c>
      <c r="K12" s="44">
        <v>99</v>
      </c>
      <c r="L12" s="39">
        <f>'TRU2025'!L12*'TRU2026'!$C$36</f>
        <v>6193.0152032226197</v>
      </c>
    </row>
    <row r="13" spans="2:20" x14ac:dyDescent="0.35">
      <c r="B13" s="37">
        <v>10</v>
      </c>
      <c r="C13" s="39">
        <f>'TRU2025'!C13+'TRU2026'!$C$35</f>
        <v>1183.3478287576997</v>
      </c>
      <c r="E13" s="44">
        <v>40</v>
      </c>
      <c r="F13" s="39">
        <f>'TRU2025'!F13*'TRU2026'!$C$36</f>
        <v>2789.7225747887769</v>
      </c>
      <c r="H13" s="44">
        <v>70</v>
      </c>
      <c r="I13" s="39">
        <f>'TRU2025'!I13*'TRU2026'!$C$36</f>
        <v>4519.7454847925937</v>
      </c>
      <c r="K13" s="44">
        <v>100</v>
      </c>
      <c r="L13" s="39">
        <f>'TRU2025'!L13*'TRU2026'!$C$36</f>
        <v>6250.7118406706104</v>
      </c>
    </row>
    <row r="14" spans="2:20" x14ac:dyDescent="0.35">
      <c r="B14" s="37">
        <v>11</v>
      </c>
      <c r="C14" s="39">
        <f>'TRU2025'!C14+'TRU2026'!$C$35</f>
        <v>1235.9781916899999</v>
      </c>
      <c r="E14" s="44">
        <v>41</v>
      </c>
      <c r="F14" s="39">
        <f>'TRU2025'!F14*'TRU2026'!$C$36</f>
        <v>2847.2278468731006</v>
      </c>
      <c r="H14" s="44">
        <v>71</v>
      </c>
      <c r="I14" s="39">
        <f>'TRU2025'!I14*'TRU2026'!$C$36</f>
        <v>4577.4421222405872</v>
      </c>
      <c r="K14" s="44">
        <v>101</v>
      </c>
      <c r="L14" s="39">
        <f>'TRU2025'!L14*'TRU2026'!$C$36</f>
        <v>6308.4084781185993</v>
      </c>
    </row>
    <row r="15" spans="2:20" x14ac:dyDescent="0.35">
      <c r="B15" s="37">
        <v>12</v>
      </c>
      <c r="C15" s="39">
        <f>'TRU2025'!C15+'TRU2026'!$C$35</f>
        <v>1288.6187760949997</v>
      </c>
      <c r="E15" s="44">
        <v>42</v>
      </c>
      <c r="F15" s="39">
        <f>'TRU2025'!F15*'TRU2026'!$C$36</f>
        <v>2904.1724038105622</v>
      </c>
      <c r="H15" s="44">
        <v>72</v>
      </c>
      <c r="I15" s="39">
        <f>'TRU2025'!I15*'TRU2026'!$C$36</f>
        <v>4635.1387596885779</v>
      </c>
      <c r="K15" s="44">
        <v>102</v>
      </c>
      <c r="L15" s="39">
        <f>'TRU2025'!L15*'TRU2026'!$C$36</f>
        <v>6366.1051155665918</v>
      </c>
    </row>
    <row r="16" spans="2:20" x14ac:dyDescent="0.35">
      <c r="B16" s="37">
        <v>13</v>
      </c>
      <c r="C16" s="39">
        <f>'TRU2025'!C16+'TRU2026'!$C$35</f>
        <v>1341.2491390272999</v>
      </c>
      <c r="E16" s="44">
        <v>43</v>
      </c>
      <c r="F16" s="39">
        <f>'TRU2025'!F16*'TRU2026'!$C$36</f>
        <v>2961.8802466649331</v>
      </c>
      <c r="H16" s="44">
        <v>73</v>
      </c>
      <c r="I16" s="39">
        <f>'TRU2025'!I16*'TRU2026'!$C$36</f>
        <v>4692.8466025429479</v>
      </c>
      <c r="K16" s="44">
        <v>103</v>
      </c>
      <c r="L16" s="39">
        <f>'TRU2025'!L16*'TRU2026'!$C$36</f>
        <v>6423.8129584209646</v>
      </c>
    </row>
    <row r="17" spans="2:12" x14ac:dyDescent="0.35">
      <c r="B17" s="37">
        <v>14</v>
      </c>
      <c r="C17" s="39">
        <f>'TRU2025'!C17+'TRU2026'!$C$35</f>
        <v>1393.8795019596</v>
      </c>
      <c r="E17" s="44">
        <v>44</v>
      </c>
      <c r="F17" s="39">
        <f>'TRU2025'!F17*'TRU2026'!$C$36</f>
        <v>3019.5768841129234</v>
      </c>
      <c r="H17" s="44">
        <v>74</v>
      </c>
      <c r="I17" s="39">
        <f>'TRU2025'!I17*'TRU2026'!$C$36</f>
        <v>4750.5432399909396</v>
      </c>
      <c r="K17" s="44">
        <v>104</v>
      </c>
      <c r="L17" s="39">
        <f>'TRU2025'!L17*'TRU2026'!$C$36</f>
        <v>6481.5095958689562</v>
      </c>
    </row>
    <row r="18" spans="2:12" x14ac:dyDescent="0.35">
      <c r="B18" s="37">
        <v>15</v>
      </c>
      <c r="C18" s="39">
        <f>'TRU2025'!C18+'TRU2026'!$C$35</f>
        <v>1446.5098648919</v>
      </c>
      <c r="E18" s="44">
        <v>45</v>
      </c>
      <c r="F18" s="39">
        <f>'TRU2025'!F18*'TRU2026'!$C$36</f>
        <v>3077.273521560915</v>
      </c>
      <c r="H18" s="44">
        <v>75</v>
      </c>
      <c r="I18" s="39">
        <f>'TRU2025'!I18*'TRU2026'!$C$36</f>
        <v>4808.2398774389303</v>
      </c>
      <c r="K18" s="44">
        <v>105</v>
      </c>
      <c r="L18" s="39">
        <f>'TRU2025'!L18*'TRU2026'!$C$36</f>
        <v>6539.2062333169461</v>
      </c>
    </row>
    <row r="19" spans="2:12" x14ac:dyDescent="0.35">
      <c r="B19" s="37">
        <v>16</v>
      </c>
      <c r="C19" s="39">
        <f>'TRU2025'!C19+'TRU2026'!$C$35</f>
        <v>1499.1402278241999</v>
      </c>
      <c r="E19" s="44">
        <v>46</v>
      </c>
      <c r="F19" s="39">
        <f>'TRU2025'!F19*'TRU2026'!$C$36</f>
        <v>3134.9701590089071</v>
      </c>
      <c r="H19" s="44">
        <v>76</v>
      </c>
      <c r="I19" s="39">
        <f>'TRU2025'!I19*'TRU2026'!$C$36</f>
        <v>4865.9365148869219</v>
      </c>
      <c r="K19" s="44">
        <v>106</v>
      </c>
      <c r="L19" s="39">
        <f>'TRU2025'!L19*'TRU2026'!$C$36</f>
        <v>6596.9028707649377</v>
      </c>
    </row>
    <row r="20" spans="2:12" x14ac:dyDescent="0.35">
      <c r="B20" s="37">
        <v>17</v>
      </c>
      <c r="C20" s="39">
        <f>'TRU2025'!C20+'TRU2026'!$C$35</f>
        <v>1551.7808122292001</v>
      </c>
      <c r="E20" s="44">
        <v>47</v>
      </c>
      <c r="F20" s="39">
        <f>'TRU2025'!F20*'TRU2026'!$C$36</f>
        <v>3192.6667964568978</v>
      </c>
      <c r="H20" s="44">
        <v>77</v>
      </c>
      <c r="I20" s="39">
        <f>'TRU2025'!I20*'TRU2026'!$C$36</f>
        <v>4923.6331523349136</v>
      </c>
      <c r="K20" s="44">
        <v>107</v>
      </c>
      <c r="L20" s="39">
        <f>'TRU2025'!L20*'TRU2026'!$C$36</f>
        <v>6654.5995082129275</v>
      </c>
    </row>
    <row r="21" spans="2:12" x14ac:dyDescent="0.35">
      <c r="B21" s="37">
        <v>18</v>
      </c>
      <c r="C21" s="39">
        <f>'TRU2025'!C21+'TRU2026'!$C$35</f>
        <v>1604.4111751615001</v>
      </c>
      <c r="E21" s="44">
        <v>48</v>
      </c>
      <c r="F21" s="39">
        <f>'TRU2025'!F21*'TRU2026'!$C$36</f>
        <v>3250.3746393112688</v>
      </c>
      <c r="H21" s="44">
        <v>78</v>
      </c>
      <c r="I21" s="39">
        <f>'TRU2025'!I21*'TRU2026'!$C$36</f>
        <v>4981.3409951892836</v>
      </c>
      <c r="K21" s="44">
        <v>108</v>
      </c>
      <c r="L21" s="39">
        <f>'TRU2025'!L21*'TRU2026'!$C$36</f>
        <v>6712.3073510672984</v>
      </c>
    </row>
    <row r="22" spans="2:12" x14ac:dyDescent="0.35">
      <c r="B22" s="37">
        <v>19</v>
      </c>
      <c r="C22" s="39">
        <f>'TRU2025'!C22+'TRU2026'!$C$35</f>
        <v>1657.0415380937998</v>
      </c>
      <c r="E22" s="44">
        <v>49</v>
      </c>
      <c r="F22" s="39">
        <f>'TRU2025'!F22*'TRU2026'!$C$36</f>
        <v>3308.0712767592609</v>
      </c>
      <c r="H22" s="44">
        <v>79</v>
      </c>
      <c r="I22" s="39">
        <f>'TRU2025'!I22*'TRU2026'!$C$36</f>
        <v>5039.0376326372761</v>
      </c>
      <c r="K22" s="44">
        <v>109</v>
      </c>
      <c r="L22" s="39">
        <f>'TRU2025'!L22*'TRU2026'!$C$36</f>
        <v>6770.0039885152901</v>
      </c>
    </row>
    <row r="23" spans="2:12" x14ac:dyDescent="0.35">
      <c r="B23" s="37">
        <v>20</v>
      </c>
      <c r="C23" s="39">
        <f>'TRU2025'!C23+'TRU2026'!$C$35</f>
        <v>1709.6719010260997</v>
      </c>
      <c r="E23" s="44">
        <v>50</v>
      </c>
      <c r="F23" s="39">
        <f>'TRU2025'!F23*'TRU2026'!$C$36</f>
        <v>3365.7679142072516</v>
      </c>
      <c r="H23" s="44">
        <v>80</v>
      </c>
      <c r="I23" s="39">
        <f>'TRU2025'!I23*'TRU2026'!$C$36</f>
        <v>5096.7342700852669</v>
      </c>
      <c r="K23" s="44">
        <v>110</v>
      </c>
      <c r="L23" s="39">
        <f>'TRU2025'!L23*'TRU2026'!$C$36</f>
        <v>6827.7006259632826</v>
      </c>
    </row>
    <row r="24" spans="2:12" x14ac:dyDescent="0.35">
      <c r="B24" s="37">
        <v>21</v>
      </c>
      <c r="C24" s="39">
        <f>'TRU2025'!C24+'TRU2026'!$C$35</f>
        <v>1762.3022639583999</v>
      </c>
      <c r="E24" s="44">
        <v>51</v>
      </c>
      <c r="F24" s="39">
        <f>'TRU2025'!F24*'TRU2026'!$C$36</f>
        <v>3423.4645516552428</v>
      </c>
      <c r="H24" s="44">
        <v>81</v>
      </c>
      <c r="I24" s="39">
        <f>'TRU2025'!I24*'TRU2026'!$C$36</f>
        <v>5154.4309075332576</v>
      </c>
      <c r="K24" s="44">
        <v>111</v>
      </c>
      <c r="L24" s="39">
        <f>'TRU2025'!L24*'TRU2026'!$C$36</f>
        <v>6885.3972634112724</v>
      </c>
    </row>
    <row r="25" spans="2:12" x14ac:dyDescent="0.35">
      <c r="B25" s="37">
        <v>22</v>
      </c>
      <c r="C25" s="39">
        <f>'TRU2025'!C25+'TRU2026'!$C$35</f>
        <v>1814.9428483633999</v>
      </c>
      <c r="E25" s="44">
        <v>52</v>
      </c>
      <c r="F25" s="39">
        <f>'TRU2025'!F25*'TRU2026'!$C$36</f>
        <v>3481.1611891032335</v>
      </c>
      <c r="H25" s="44">
        <v>82</v>
      </c>
      <c r="I25" s="39">
        <f>'TRU2025'!I25*'TRU2026'!$C$36</f>
        <v>5212.1275449812474</v>
      </c>
      <c r="K25" s="44">
        <v>112</v>
      </c>
      <c r="L25" s="39">
        <f>'TRU2025'!L25*'TRU2026'!$C$36</f>
        <v>6943.093900859265</v>
      </c>
    </row>
    <row r="26" spans="2:12" x14ac:dyDescent="0.35">
      <c r="B26" s="37">
        <v>23</v>
      </c>
      <c r="C26" s="39">
        <f>'TRU2025'!C26+'TRU2026'!$C$35</f>
        <v>1865.9967076345706</v>
      </c>
      <c r="E26" s="44">
        <v>53</v>
      </c>
      <c r="F26" s="39">
        <f>'TRU2025'!F26*'TRU2026'!$C$36</f>
        <v>3538.8690319576049</v>
      </c>
      <c r="H26" s="44">
        <v>83</v>
      </c>
      <c r="I26" s="39">
        <f>'TRU2025'!I26*'TRU2026'!$C$36</f>
        <v>5269.8353878356193</v>
      </c>
      <c r="K26" s="44">
        <v>113</v>
      </c>
      <c r="L26" s="39">
        <f>'TRU2025'!L26*'TRU2026'!$C$36</f>
        <v>7000.801743713635</v>
      </c>
    </row>
    <row r="27" spans="2:12" x14ac:dyDescent="0.35">
      <c r="B27" s="37">
        <v>24</v>
      </c>
      <c r="C27" s="39">
        <f>'TRU2025'!C27+'TRU2026'!$C$35</f>
        <v>1920.20598145484</v>
      </c>
      <c r="E27" s="44">
        <v>54</v>
      </c>
      <c r="F27" s="39">
        <f>'TRU2025'!F27*'TRU2026'!$C$36</f>
        <v>3596.565669405597</v>
      </c>
      <c r="H27" s="44">
        <v>84</v>
      </c>
      <c r="I27" s="39">
        <f>'TRU2025'!I27*'TRU2026'!$C$36</f>
        <v>5327.5320252836109</v>
      </c>
      <c r="K27" s="44">
        <v>114</v>
      </c>
      <c r="L27" s="39">
        <f>'TRU2025'!L27*'TRU2026'!$C$36</f>
        <v>7058.4983811616257</v>
      </c>
    </row>
    <row r="28" spans="2:12" x14ac:dyDescent="0.35">
      <c r="B28" s="37">
        <v>25</v>
      </c>
      <c r="C28" s="39">
        <f>'TRU2025'!C28+'TRU2026'!$C$35</f>
        <v>1974.4152552751088</v>
      </c>
      <c r="E28" s="44">
        <v>55</v>
      </c>
      <c r="F28" s="39">
        <f>'TRU2025'!F28*'TRU2026'!$C$36</f>
        <v>3654.3743609173825</v>
      </c>
      <c r="H28" s="44">
        <v>85</v>
      </c>
      <c r="I28" s="39">
        <f>'TRU2025'!I28*'TRU2026'!$C$36</f>
        <v>5385.2286627316016</v>
      </c>
      <c r="K28" s="45">
        <v>115</v>
      </c>
      <c r="L28" s="43">
        <f>'TRU2025'!L28*'TRU2026'!$C$36</f>
        <v>7116.1950186096165</v>
      </c>
    </row>
    <row r="29" spans="2:12" x14ac:dyDescent="0.35">
      <c r="B29" s="37">
        <v>26</v>
      </c>
      <c r="C29" s="39">
        <f>'TRU2025'!C29+'TRU2026'!$C$35</f>
        <v>2028.6245290953777</v>
      </c>
      <c r="E29" s="44">
        <v>56</v>
      </c>
      <c r="F29" s="39">
        <f>'TRU2025'!F29*'TRU2026'!$C$36</f>
        <v>3711.9589443015784</v>
      </c>
      <c r="H29" s="44">
        <v>86</v>
      </c>
      <c r="I29" s="39">
        <f>'TRU2025'!I29*'TRU2026'!$C$36</f>
        <v>5442.9253001795933</v>
      </c>
    </row>
    <row r="30" spans="2:12" x14ac:dyDescent="0.35">
      <c r="B30" s="37">
        <v>27</v>
      </c>
      <c r="C30" s="39">
        <f>'TRU2025'!C30+'TRU2026'!$C$35</f>
        <v>2082.8443310325279</v>
      </c>
      <c r="E30" s="44">
        <v>57</v>
      </c>
      <c r="F30" s="39">
        <f>'TRU2025'!F30*'TRU2026'!$C$36</f>
        <v>3769.6555817495691</v>
      </c>
      <c r="H30" s="44">
        <v>87</v>
      </c>
      <c r="I30" s="39">
        <f>'TRU2025'!I30*'TRU2026'!$C$36</f>
        <v>5500.6219376275858</v>
      </c>
    </row>
    <row r="31" spans="2:12" x14ac:dyDescent="0.35">
      <c r="B31" s="37">
        <v>28</v>
      </c>
      <c r="C31" s="39">
        <f>'TRU2025'!C31+'TRU2026'!$C$35</f>
        <v>2137.053604852797</v>
      </c>
      <c r="E31" s="44">
        <v>58</v>
      </c>
      <c r="F31" s="39">
        <f>'TRU2025'!F31*'TRU2026'!$C$36</f>
        <v>3827.3634246039405</v>
      </c>
      <c r="H31" s="44">
        <v>88</v>
      </c>
      <c r="I31" s="39">
        <f>'TRU2025'!I31*'TRU2026'!$C$36</f>
        <v>5558.3297804819558</v>
      </c>
      <c r="K31" t="s">
        <v>5</v>
      </c>
    </row>
    <row r="32" spans="2:12" x14ac:dyDescent="0.35">
      <c r="B32" s="37">
        <v>29</v>
      </c>
      <c r="C32" s="39">
        <f>'TRU2025'!C32+'TRU2026'!$C$35</f>
        <v>2191.2628786730656</v>
      </c>
      <c r="E32" s="44">
        <v>59</v>
      </c>
      <c r="F32" s="39">
        <f>'TRU2025'!F32*'TRU2026'!$C$36</f>
        <v>3885.0600620519326</v>
      </c>
      <c r="H32" s="44">
        <v>89</v>
      </c>
      <c r="I32" s="39">
        <f>'TRU2025'!I32*'TRU2026'!$C$36</f>
        <v>5616.0264179299475</v>
      </c>
      <c r="K32" s="30" t="s">
        <v>6</v>
      </c>
    </row>
    <row r="33" spans="2:9" x14ac:dyDescent="0.35">
      <c r="B33" s="40">
        <v>30</v>
      </c>
      <c r="C33" s="43">
        <f>'TRU2025'!C33+'TRU2026'!$C$35</f>
        <v>2245.4721524933343</v>
      </c>
      <c r="E33" s="45">
        <v>60</v>
      </c>
      <c r="F33" s="43">
        <f>'TRU2025'!F33*'TRU2026'!$C$36</f>
        <v>3942.7566994999233</v>
      </c>
      <c r="H33" s="45">
        <v>90</v>
      </c>
      <c r="I33" s="43">
        <f>'TRU2025'!I33*'TRU2026'!$C$36</f>
        <v>5673.7230553779373</v>
      </c>
    </row>
    <row r="34" spans="2:9" x14ac:dyDescent="0.35">
      <c r="B34" s="31"/>
      <c r="C34" s="36"/>
      <c r="D34" s="31"/>
      <c r="E34" s="31"/>
      <c r="F34" s="31"/>
      <c r="G34" s="31"/>
      <c r="H34" s="31"/>
      <c r="I34" s="28"/>
    </row>
    <row r="35" spans="2:9" x14ac:dyDescent="0.35">
      <c r="B35" t="s">
        <v>19</v>
      </c>
      <c r="C35">
        <f>56.58</f>
        <v>56.58</v>
      </c>
    </row>
    <row r="36" spans="2:9" ht="29" x14ac:dyDescent="0.35">
      <c r="B36" s="1" t="s">
        <v>22</v>
      </c>
      <c r="C36">
        <v>1.0215000000000001</v>
      </c>
    </row>
  </sheetData>
  <mergeCells count="1">
    <mergeCell ref="B1:L1"/>
  </mergeCells>
  <hyperlinks>
    <hyperlink ref="K32" r:id="rId1" xr:uid="{A00A497F-4096-4D73-84D3-5D61C20C2834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8DDFE-139E-416D-8342-9C3DDFB4348C}">
  <dimension ref="B1:T36"/>
  <sheetViews>
    <sheetView showGridLines="0" zoomScaleNormal="100" workbookViewId="0">
      <selection activeCell="F12" sqref="F12"/>
    </sheetView>
  </sheetViews>
  <sheetFormatPr defaultColWidth="8.81640625" defaultRowHeight="14.5" x14ac:dyDescent="0.35"/>
  <cols>
    <col min="2" max="2" width="15.08984375" customWidth="1"/>
    <col min="3" max="3" width="9" bestFit="1" customWidth="1"/>
    <col min="4" max="4" width="1.453125" customWidth="1"/>
    <col min="5" max="5" width="15.453125" customWidth="1"/>
    <col min="6" max="6" width="11.36328125" customWidth="1"/>
    <col min="7" max="7" width="1.453125" customWidth="1"/>
    <col min="8" max="8" width="15.453125" customWidth="1"/>
    <col min="9" max="9" width="10.453125" customWidth="1"/>
    <col min="10" max="10" width="1.453125" customWidth="1"/>
    <col min="11" max="11" width="14.81640625" customWidth="1"/>
    <col min="12" max="12" width="11.36328125" bestFit="1" customWidth="1"/>
    <col min="13" max="13" width="1.453125" customWidth="1"/>
    <col min="14" max="14" width="22.7265625" bestFit="1" customWidth="1"/>
  </cols>
  <sheetData>
    <row r="1" spans="2:20" ht="18.5" x14ac:dyDescent="0.45">
      <c r="B1" s="51" t="s">
        <v>21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0"/>
      <c r="N1" s="50"/>
      <c r="O1" s="50"/>
      <c r="P1" s="50"/>
      <c r="Q1" s="50"/>
      <c r="R1" s="50"/>
      <c r="S1" s="50"/>
      <c r="T1" s="50"/>
    </row>
    <row r="2" spans="2:20" ht="13.5" customHeight="1" x14ac:dyDescent="0.45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  <c r="N2" s="50"/>
      <c r="O2" s="50"/>
      <c r="P2" s="50"/>
      <c r="Q2" s="50"/>
      <c r="R2" s="50"/>
      <c r="S2" s="50"/>
      <c r="T2" s="50"/>
    </row>
    <row r="3" spans="2:20" s="1" customFormat="1" ht="43.5" x14ac:dyDescent="0.35">
      <c r="B3" s="46" t="s">
        <v>4</v>
      </c>
      <c r="C3" s="47" t="s">
        <v>20</v>
      </c>
      <c r="E3" s="46" t="s">
        <v>4</v>
      </c>
      <c r="F3" s="47" t="s">
        <v>20</v>
      </c>
      <c r="H3" s="46" t="s">
        <v>4</v>
      </c>
      <c r="I3" s="47" t="s">
        <v>20</v>
      </c>
      <c r="K3" s="46" t="s">
        <v>4</v>
      </c>
      <c r="L3" s="47" t="s">
        <v>20</v>
      </c>
    </row>
    <row r="4" spans="2:20" ht="15" customHeight="1" x14ac:dyDescent="0.35">
      <c r="B4" s="37">
        <v>1</v>
      </c>
      <c r="C4" s="39"/>
      <c r="E4" s="44">
        <v>31</v>
      </c>
      <c r="F4" s="39">
        <f>'TRU2024'!F4+'TRU2025'!$C$35</f>
        <v>2243.101426313604</v>
      </c>
      <c r="H4" s="44">
        <v>61</v>
      </c>
      <c r="I4" s="39">
        <f>'TRU2024'!I4*'TRU2025'!$C$36</f>
        <v>3916.2538785588981</v>
      </c>
      <c r="K4" s="44">
        <v>91</v>
      </c>
      <c r="L4" s="39">
        <f>'TRU2024'!L4*'TRU2025'!$C$36</f>
        <v>5610.7877560704146</v>
      </c>
    </row>
    <row r="5" spans="2:20" x14ac:dyDescent="0.35">
      <c r="B5" s="37">
        <v>2</v>
      </c>
      <c r="C5" s="39"/>
      <c r="E5" s="44">
        <v>32</v>
      </c>
      <c r="F5" s="39">
        <f>'TRU2024'!F5+'TRU2025'!$C$35</f>
        <v>2297.3212282507543</v>
      </c>
      <c r="H5" s="44">
        <v>62</v>
      </c>
      <c r="I5" s="39">
        <f>'TRU2024'!I5*'TRU2025'!$C$36</f>
        <v>3972.7361472304501</v>
      </c>
      <c r="K5" s="44">
        <v>92</v>
      </c>
      <c r="L5" s="39">
        <f>'TRU2024'!L5*'TRU2025'!$C$36</f>
        <v>5667.2700247419662</v>
      </c>
    </row>
    <row r="6" spans="2:20" x14ac:dyDescent="0.35">
      <c r="B6" s="37">
        <v>3</v>
      </c>
      <c r="C6" s="39"/>
      <c r="E6" s="44">
        <v>33</v>
      </c>
      <c r="F6" s="39">
        <f>'TRU2024'!F6+'TRU2025'!$C$35</f>
        <v>2351.530502071023</v>
      </c>
      <c r="H6" s="44">
        <v>63</v>
      </c>
      <c r="I6" s="39">
        <f>'TRU2024'!I6*'TRU2025'!$C$36</f>
        <v>4029.2293854628251</v>
      </c>
      <c r="K6" s="44">
        <v>93</v>
      </c>
      <c r="L6" s="39">
        <f>'TRU2024'!L6*'TRU2025'!$C$36</f>
        <v>5723.7632629743439</v>
      </c>
    </row>
    <row r="7" spans="2:20" x14ac:dyDescent="0.35">
      <c r="B7" s="37">
        <v>4</v>
      </c>
      <c r="C7" s="39"/>
      <c r="E7" s="44">
        <v>34</v>
      </c>
      <c r="F7" s="39">
        <f>'TRU2024'!F7+'TRU2025'!$C$35</f>
        <v>2405.7397758912921</v>
      </c>
      <c r="H7" s="44">
        <v>64</v>
      </c>
      <c r="I7" s="39">
        <f>'TRU2024'!I7*'TRU2025'!$C$36</f>
        <v>4085.7116541343789</v>
      </c>
      <c r="K7" s="44">
        <v>94</v>
      </c>
      <c r="L7" s="39">
        <f>'TRU2024'!L7*'TRU2025'!$C$36</f>
        <v>5780.2455316458963</v>
      </c>
    </row>
    <row r="8" spans="2:20" x14ac:dyDescent="0.35">
      <c r="B8" s="37">
        <v>5</v>
      </c>
      <c r="C8" s="39">
        <f>'TRU2024'!C8+'TRU2025'!$C$35</f>
        <v>878.4058</v>
      </c>
      <c r="E8" s="44">
        <v>35</v>
      </c>
      <c r="F8" s="39">
        <f>'TRU2024'!F8+'TRU2025'!$C$35</f>
        <v>2459.9490497115612</v>
      </c>
      <c r="H8" s="44">
        <v>65</v>
      </c>
      <c r="I8" s="39">
        <f>'TRU2024'!I8*'TRU2025'!$C$36</f>
        <v>4142.1939228059318</v>
      </c>
      <c r="K8" s="44">
        <v>95</v>
      </c>
      <c r="L8" s="39">
        <f>'TRU2024'!L8*'TRU2025'!$C$36</f>
        <v>5836.7278003174479</v>
      </c>
    </row>
    <row r="9" spans="2:20" x14ac:dyDescent="0.35">
      <c r="B9" s="37">
        <v>6</v>
      </c>
      <c r="C9" s="39">
        <f>'TRU2024'!C9+'TRU2025'!$C$35</f>
        <v>926.43130000000008</v>
      </c>
      <c r="E9" s="44">
        <v>36</v>
      </c>
      <c r="F9" s="39">
        <f>'TRU2024'!F9+'TRU2025'!$C$35</f>
        <v>2514.1583235318303</v>
      </c>
      <c r="H9" s="44">
        <v>66</v>
      </c>
      <c r="I9" s="39">
        <f>'TRU2024'!I9*'TRU2025'!$C$36</f>
        <v>4198.6761914774843</v>
      </c>
      <c r="K9" s="44">
        <v>96</v>
      </c>
      <c r="L9" s="39">
        <f>'TRU2024'!L9*'TRU2025'!$C$36</f>
        <v>5893.2100689890021</v>
      </c>
    </row>
    <row r="10" spans="2:20" x14ac:dyDescent="0.35">
      <c r="B10" s="37">
        <v>7</v>
      </c>
      <c r="C10" s="39">
        <f>'TRU2024'!C10+'TRU2025'!$C$35</f>
        <v>979.05229999999995</v>
      </c>
      <c r="E10" s="44">
        <v>37</v>
      </c>
      <c r="F10" s="39">
        <f>'TRU2024'!F10+'TRU2025'!$C$35</f>
        <v>2568.3781254689802</v>
      </c>
      <c r="H10" s="44">
        <v>67</v>
      </c>
      <c r="I10" s="39">
        <f>'TRU2024'!I10*'TRU2025'!$C$36</f>
        <v>4255.1584601490367</v>
      </c>
      <c r="K10" s="44">
        <v>97</v>
      </c>
      <c r="L10" s="39">
        <f>'TRU2024'!L10*'TRU2025'!$C$36</f>
        <v>5949.6923376605546</v>
      </c>
    </row>
    <row r="11" spans="2:20" x14ac:dyDescent="0.35">
      <c r="B11" s="37">
        <v>8</v>
      </c>
      <c r="C11" s="39">
        <f>'TRU2024'!C11+'TRU2025'!$C$35</f>
        <v>1017.9777</v>
      </c>
      <c r="E11" s="44">
        <v>38</v>
      </c>
      <c r="F11" s="39">
        <f>'TRU2024'!F11+'TRU2025'!$C$35</f>
        <v>2622.5873992892489</v>
      </c>
      <c r="H11" s="44">
        <v>68</v>
      </c>
      <c r="I11" s="39">
        <f>'TRU2024'!I11*'TRU2025'!$C$36</f>
        <v>4311.6516983814108</v>
      </c>
      <c r="K11" s="44">
        <v>98</v>
      </c>
      <c r="L11" s="39">
        <f>'TRU2024'!L11*'TRU2025'!$C$36</f>
        <v>6006.1855758929287</v>
      </c>
    </row>
    <row r="12" spans="2:20" x14ac:dyDescent="0.35">
      <c r="B12" s="37">
        <v>9</v>
      </c>
      <c r="C12" s="39">
        <f>'TRU2024'!C12+'TRU2025'!$C$35</f>
        <v>1074.1374658253999</v>
      </c>
      <c r="E12" s="44">
        <v>39</v>
      </c>
      <c r="F12" s="39">
        <f>'TRU2024'!F12+'TRU2025'!$C$35</f>
        <v>2676.796673109518</v>
      </c>
      <c r="H12" s="44">
        <v>69</v>
      </c>
      <c r="I12" s="39">
        <f>'TRU2024'!I12*'TRU2025'!$C$36</f>
        <v>4368.1339670529651</v>
      </c>
      <c r="K12" s="44">
        <v>99</v>
      </c>
      <c r="L12" s="39">
        <f>'TRU2024'!L12*'TRU2025'!$C$36</f>
        <v>6062.6678445644829</v>
      </c>
    </row>
    <row r="13" spans="2:20" x14ac:dyDescent="0.35">
      <c r="B13" s="37">
        <v>10</v>
      </c>
      <c r="C13" s="39">
        <f>'TRU2024'!C13+'TRU2025'!$C$35</f>
        <v>1126.7678287576998</v>
      </c>
      <c r="E13" s="44">
        <v>40</v>
      </c>
      <c r="F13" s="39">
        <f>'TRU2024'!F13+'TRU2025'!$C$35</f>
        <v>2731.0059469297862</v>
      </c>
      <c r="H13" s="44">
        <v>70</v>
      </c>
      <c r="I13" s="39">
        <f>'TRU2024'!I13*'TRU2025'!$C$36</f>
        <v>4424.6162357245166</v>
      </c>
      <c r="K13" s="44">
        <v>100</v>
      </c>
      <c r="L13" s="39">
        <f>'TRU2024'!L13*'TRU2025'!$C$36</f>
        <v>6119.1501132360354</v>
      </c>
    </row>
    <row r="14" spans="2:20" x14ac:dyDescent="0.35">
      <c r="B14" s="37">
        <v>11</v>
      </c>
      <c r="C14" s="39">
        <f>'TRU2024'!C14+'TRU2025'!$C$35</f>
        <v>1179.39819169</v>
      </c>
      <c r="E14" s="44">
        <v>41</v>
      </c>
      <c r="F14" s="39">
        <f>'TRU2024'!F14*'TRU2025'!$C$36</f>
        <v>2787.3008779961824</v>
      </c>
      <c r="H14" s="44">
        <v>71</v>
      </c>
      <c r="I14" s="39">
        <f>'TRU2024'!I14*'TRU2025'!$C$36</f>
        <v>4481.0985043960709</v>
      </c>
      <c r="K14" s="44">
        <v>101</v>
      </c>
      <c r="L14" s="39">
        <f>'TRU2024'!L14*'TRU2025'!$C$36</f>
        <v>6175.632381907586</v>
      </c>
    </row>
    <row r="15" spans="2:20" x14ac:dyDescent="0.35">
      <c r="B15" s="37">
        <v>12</v>
      </c>
      <c r="C15" s="39">
        <f>'TRU2024'!C15+'TRU2025'!$C$35</f>
        <v>1232.0387760949998</v>
      </c>
      <c r="E15" s="44">
        <v>42</v>
      </c>
      <c r="F15" s="39">
        <f>'TRU2024'!F15*'TRU2025'!$C$36</f>
        <v>2843.0468955561055</v>
      </c>
      <c r="H15" s="44">
        <v>72</v>
      </c>
      <c r="I15" s="39">
        <f>'TRU2024'!I15*'TRU2025'!$C$36</f>
        <v>4537.5807730676233</v>
      </c>
      <c r="K15" s="44">
        <v>102</v>
      </c>
      <c r="L15" s="39">
        <f>'TRU2024'!L15*'TRU2025'!$C$36</f>
        <v>6232.1146505791403</v>
      </c>
    </row>
    <row r="16" spans="2:20" x14ac:dyDescent="0.35">
      <c r="B16" s="37">
        <v>13</v>
      </c>
      <c r="C16" s="39">
        <f>'TRU2024'!C16+'TRU2025'!$C$35</f>
        <v>1284.6691390272999</v>
      </c>
      <c r="E16" s="44">
        <v>43</v>
      </c>
      <c r="F16" s="39">
        <f>'TRU2024'!F16*'TRU2025'!$C$36</f>
        <v>2899.5401337884805</v>
      </c>
      <c r="H16" s="44">
        <v>73</v>
      </c>
      <c r="I16" s="39">
        <f>'TRU2024'!I16*'TRU2025'!$C$36</f>
        <v>4594.0740112999974</v>
      </c>
      <c r="K16" s="44">
        <v>103</v>
      </c>
      <c r="L16" s="39">
        <f>'TRU2024'!L16*'TRU2025'!$C$36</f>
        <v>6288.6078888115162</v>
      </c>
    </row>
    <row r="17" spans="2:12" x14ac:dyDescent="0.35">
      <c r="B17" s="37">
        <v>14</v>
      </c>
      <c r="C17" s="39">
        <f>'TRU2024'!C17+'TRU2025'!$C$35</f>
        <v>1337.2995019596001</v>
      </c>
      <c r="E17" s="44">
        <v>44</v>
      </c>
      <c r="F17" s="39">
        <f>'TRU2024'!F17*'TRU2025'!$C$36</f>
        <v>2956.0224024600325</v>
      </c>
      <c r="H17" s="44">
        <v>74</v>
      </c>
      <c r="I17" s="39">
        <f>'TRU2024'!I17*'TRU2025'!$C$36</f>
        <v>4650.5562799715508</v>
      </c>
      <c r="K17" s="44">
        <v>104</v>
      </c>
      <c r="L17" s="39">
        <f>'TRU2024'!L17*'TRU2025'!$C$36</f>
        <v>6345.0901574830696</v>
      </c>
    </row>
    <row r="18" spans="2:12" x14ac:dyDescent="0.35">
      <c r="B18" s="37">
        <v>15</v>
      </c>
      <c r="C18" s="39">
        <f>'TRU2024'!C18+'TRU2025'!$C$35</f>
        <v>1389.9298648919</v>
      </c>
      <c r="E18" s="44">
        <v>45</v>
      </c>
      <c r="F18" s="39">
        <f>'TRU2024'!F18*'TRU2025'!$C$36</f>
        <v>3012.5046711315858</v>
      </c>
      <c r="H18" s="44">
        <v>75</v>
      </c>
      <c r="I18" s="39">
        <f>'TRU2024'!I18*'TRU2025'!$C$36</f>
        <v>4707.0385486431032</v>
      </c>
      <c r="K18" s="44">
        <v>105</v>
      </c>
      <c r="L18" s="39">
        <f>'TRU2024'!L18*'TRU2025'!$C$36</f>
        <v>6401.5724261546211</v>
      </c>
    </row>
    <row r="19" spans="2:12" x14ac:dyDescent="0.35">
      <c r="B19" s="37">
        <v>16</v>
      </c>
      <c r="C19" s="39">
        <f>'TRU2024'!C19+'TRU2025'!$C$35</f>
        <v>1442.5602278242</v>
      </c>
      <c r="E19" s="44">
        <v>46</v>
      </c>
      <c r="F19" s="39">
        <f>'TRU2024'!F19*'TRU2025'!$C$36</f>
        <v>3068.9869398031392</v>
      </c>
      <c r="H19" s="44">
        <v>76</v>
      </c>
      <c r="I19" s="39">
        <f>'TRU2024'!I19*'TRU2025'!$C$36</f>
        <v>4763.5208173146566</v>
      </c>
      <c r="K19" s="44">
        <v>106</v>
      </c>
      <c r="L19" s="39">
        <f>'TRU2024'!L19*'TRU2025'!$C$36</f>
        <v>6458.0546948261745</v>
      </c>
    </row>
    <row r="20" spans="2:12" x14ac:dyDescent="0.35">
      <c r="B20" s="37">
        <v>17</v>
      </c>
      <c r="C20" s="39">
        <f>'TRU2024'!C20+'TRU2025'!$C$35</f>
        <v>1495.2008122292002</v>
      </c>
      <c r="E20" s="44">
        <v>47</v>
      </c>
      <c r="F20" s="39">
        <f>'TRU2024'!F20*'TRU2025'!$C$36</f>
        <v>3125.4692084746916</v>
      </c>
      <c r="H20" s="44">
        <v>77</v>
      </c>
      <c r="I20" s="39">
        <f>'TRU2024'!I20*'TRU2025'!$C$36</f>
        <v>4820.00308598621</v>
      </c>
      <c r="K20" s="44">
        <v>107</v>
      </c>
      <c r="L20" s="39">
        <f>'TRU2024'!L20*'TRU2025'!$C$36</f>
        <v>6514.536963497726</v>
      </c>
    </row>
    <row r="21" spans="2:12" x14ac:dyDescent="0.35">
      <c r="B21" s="37">
        <v>18</v>
      </c>
      <c r="C21" s="39">
        <f>'TRU2024'!C21+'TRU2025'!$C$35</f>
        <v>1547.8311751615001</v>
      </c>
      <c r="E21" s="44">
        <v>48</v>
      </c>
      <c r="F21" s="39">
        <f>'TRU2024'!F21*'TRU2025'!$C$36</f>
        <v>3181.9624467070666</v>
      </c>
      <c r="H21" s="44">
        <v>78</v>
      </c>
      <c r="I21" s="39">
        <f>'TRU2024'!I21*'TRU2025'!$C$36</f>
        <v>4876.496324218584</v>
      </c>
      <c r="K21" s="44">
        <v>108</v>
      </c>
      <c r="L21" s="39">
        <f>'TRU2024'!L21*'TRU2025'!$C$36</f>
        <v>6571.030201730101</v>
      </c>
    </row>
    <row r="22" spans="2:12" x14ac:dyDescent="0.35">
      <c r="B22" s="37">
        <v>19</v>
      </c>
      <c r="C22" s="39">
        <f>'TRU2024'!C22+'TRU2025'!$C$35</f>
        <v>1600.4615380937998</v>
      </c>
      <c r="E22" s="44">
        <v>49</v>
      </c>
      <c r="F22" s="39">
        <f>'TRU2024'!F22*'TRU2025'!$C$36</f>
        <v>3238.4447153786205</v>
      </c>
      <c r="H22" s="44">
        <v>79</v>
      </c>
      <c r="I22" s="39">
        <f>'TRU2024'!I22*'TRU2025'!$C$36</f>
        <v>4932.9785928901374</v>
      </c>
      <c r="K22" s="44">
        <v>109</v>
      </c>
      <c r="L22" s="39">
        <f>'TRU2024'!L22*'TRU2025'!$C$36</f>
        <v>6627.5124704016544</v>
      </c>
    </row>
    <row r="23" spans="2:12" x14ac:dyDescent="0.35">
      <c r="B23" s="37">
        <v>20</v>
      </c>
      <c r="C23" s="39">
        <f>'TRU2024'!C23+'TRU2025'!$C$35</f>
        <v>1653.0919010260998</v>
      </c>
      <c r="E23" s="44">
        <v>50</v>
      </c>
      <c r="F23" s="39">
        <f>'TRU2024'!F23*'TRU2025'!$C$36</f>
        <v>3294.9269840501725</v>
      </c>
      <c r="H23" s="44">
        <v>80</v>
      </c>
      <c r="I23" s="39">
        <f>'TRU2024'!I23*'TRU2025'!$C$36</f>
        <v>4989.4608615616899</v>
      </c>
      <c r="K23" s="44">
        <v>110</v>
      </c>
      <c r="L23" s="39">
        <f>'TRU2024'!L23*'TRU2025'!$C$36</f>
        <v>6683.9947390732077</v>
      </c>
    </row>
    <row r="24" spans="2:12" x14ac:dyDescent="0.35">
      <c r="B24" s="37">
        <v>21</v>
      </c>
      <c r="C24" s="39">
        <f>'TRU2024'!C24+'TRU2025'!$C$35</f>
        <v>1705.7222639583999</v>
      </c>
      <c r="E24" s="44">
        <v>51</v>
      </c>
      <c r="F24" s="39">
        <f>'TRU2024'!F24*'TRU2025'!$C$36</f>
        <v>3351.4092527217254</v>
      </c>
      <c r="H24" s="44">
        <v>81</v>
      </c>
      <c r="I24" s="39">
        <f>'TRU2024'!I24*'TRU2025'!$C$36</f>
        <v>5045.9431302332423</v>
      </c>
      <c r="K24" s="44">
        <v>111</v>
      </c>
      <c r="L24" s="39">
        <f>'TRU2024'!L24*'TRU2025'!$C$36</f>
        <v>6740.4770077447592</v>
      </c>
    </row>
    <row r="25" spans="2:12" x14ac:dyDescent="0.35">
      <c r="B25" s="37">
        <v>22</v>
      </c>
      <c r="C25" s="39">
        <f>'TRU2024'!C25+'TRU2025'!$C$35</f>
        <v>1758.3628483634</v>
      </c>
      <c r="E25" s="44">
        <v>52</v>
      </c>
      <c r="F25" s="39">
        <f>'TRU2024'!F25*'TRU2025'!$C$36</f>
        <v>3407.8915213932778</v>
      </c>
      <c r="H25" s="44">
        <v>82</v>
      </c>
      <c r="I25" s="39">
        <f>'TRU2024'!I25*'TRU2025'!$C$36</f>
        <v>5102.4253989047938</v>
      </c>
      <c r="K25" s="44">
        <v>112</v>
      </c>
      <c r="L25" s="39">
        <f>'TRU2024'!L25*'TRU2025'!$C$36</f>
        <v>6796.9592764163135</v>
      </c>
    </row>
    <row r="26" spans="2:12" x14ac:dyDescent="0.35">
      <c r="B26" s="37">
        <v>23</v>
      </c>
      <c r="C26" s="39">
        <f>'TRU2024'!C26+'TRU2025'!$C$35</f>
        <v>1809.4167076345707</v>
      </c>
      <c r="E26" s="44">
        <v>53</v>
      </c>
      <c r="F26" s="39">
        <f>'TRU2024'!F26*'TRU2025'!$C$36</f>
        <v>3464.3847596256533</v>
      </c>
      <c r="H26" s="44">
        <v>83</v>
      </c>
      <c r="I26" s="39">
        <f>'TRU2024'!I26*'TRU2025'!$C$36</f>
        <v>5158.9186371371698</v>
      </c>
      <c r="K26" s="44">
        <v>113</v>
      </c>
      <c r="L26" s="39">
        <f>'TRU2024'!L26*'TRU2025'!$C$36</f>
        <v>6853.4525146486876</v>
      </c>
    </row>
    <row r="27" spans="2:12" x14ac:dyDescent="0.35">
      <c r="B27" s="37">
        <v>24</v>
      </c>
      <c r="C27" s="39">
        <f>'TRU2024'!C27+'TRU2025'!$C$35</f>
        <v>1863.62598145484</v>
      </c>
      <c r="E27" s="44">
        <v>54</v>
      </c>
      <c r="F27" s="39">
        <f>'TRU2024'!F27*'TRU2025'!$C$36</f>
        <v>3520.8670282972066</v>
      </c>
      <c r="H27" s="44">
        <v>84</v>
      </c>
      <c r="I27" s="39">
        <f>'TRU2024'!I27*'TRU2025'!$C$36</f>
        <v>5215.4009058087231</v>
      </c>
      <c r="K27" s="44">
        <v>114</v>
      </c>
      <c r="L27" s="39">
        <f>'TRU2024'!L27*'TRU2025'!$C$36</f>
        <v>6909.9347833202401</v>
      </c>
    </row>
    <row r="28" spans="2:12" x14ac:dyDescent="0.35">
      <c r="B28" s="37">
        <v>25</v>
      </c>
      <c r="C28" s="39">
        <f>'TRU2024'!C28+'TRU2025'!$C$35</f>
        <v>1917.8352552751089</v>
      </c>
      <c r="E28" s="44">
        <v>55</v>
      </c>
      <c r="F28" s="39">
        <f>'TRU2024'!F28*'TRU2025'!$C$36</f>
        <v>3577.4589925769774</v>
      </c>
      <c r="H28" s="44">
        <v>85</v>
      </c>
      <c r="I28" s="39">
        <f>'TRU2024'!I28*'TRU2025'!$C$36</f>
        <v>5271.8831744802756</v>
      </c>
      <c r="K28" s="45">
        <v>115</v>
      </c>
      <c r="L28" s="43">
        <f>'TRU2024'!L28*'TRU2025'!$C$36</f>
        <v>6966.4170519917925</v>
      </c>
    </row>
    <row r="29" spans="2:12" x14ac:dyDescent="0.35">
      <c r="B29" s="37">
        <v>26</v>
      </c>
      <c r="C29" s="39">
        <f>'TRU2024'!C29+'TRU2025'!$C$35</f>
        <v>1972.0445290953778</v>
      </c>
      <c r="E29" s="44">
        <v>56</v>
      </c>
      <c r="F29" s="39">
        <f>'TRU2024'!F29*'TRU2025'!$C$36</f>
        <v>3633.8315656403115</v>
      </c>
      <c r="H29" s="44">
        <v>86</v>
      </c>
      <c r="I29" s="39">
        <f>'TRU2024'!I29*'TRU2025'!$C$36</f>
        <v>5328.3654431518289</v>
      </c>
    </row>
    <row r="30" spans="2:12" x14ac:dyDescent="0.35">
      <c r="B30" s="37">
        <v>27</v>
      </c>
      <c r="C30" s="39">
        <f>'TRU2024'!C30+'TRU2025'!$C$35</f>
        <v>2026.2643310325279</v>
      </c>
      <c r="E30" s="44">
        <v>57</v>
      </c>
      <c r="F30" s="39">
        <f>'TRU2024'!F30*'TRU2025'!$C$36</f>
        <v>3690.313834311864</v>
      </c>
      <c r="H30" s="44">
        <v>87</v>
      </c>
      <c r="I30" s="39">
        <f>'TRU2024'!I30*'TRU2025'!$C$36</f>
        <v>5384.8477118233823</v>
      </c>
    </row>
    <row r="31" spans="2:12" x14ac:dyDescent="0.35">
      <c r="B31" s="37">
        <v>28</v>
      </c>
      <c r="C31" s="39">
        <f>'TRU2024'!C31+'TRU2025'!$C$35</f>
        <v>2080.4736048527971</v>
      </c>
      <c r="E31" s="44">
        <v>58</v>
      </c>
      <c r="F31" s="39">
        <f>'TRU2024'!F31*'TRU2025'!$C$36</f>
        <v>3746.807072544239</v>
      </c>
      <c r="H31" s="44">
        <v>88</v>
      </c>
      <c r="I31" s="39">
        <f>'TRU2024'!I31*'TRU2025'!$C$36</f>
        <v>5441.3409500557564</v>
      </c>
      <c r="K31" t="s">
        <v>5</v>
      </c>
    </row>
    <row r="32" spans="2:12" x14ac:dyDescent="0.35">
      <c r="B32" s="37">
        <v>29</v>
      </c>
      <c r="C32" s="39">
        <f>'TRU2024'!C32+'TRU2025'!$C$35</f>
        <v>2134.6828786730657</v>
      </c>
      <c r="E32" s="44">
        <v>59</v>
      </c>
      <c r="F32" s="39">
        <f>'TRU2024'!F32*'TRU2025'!$C$36</f>
        <v>3803.2893412157928</v>
      </c>
      <c r="H32" s="44">
        <v>89</v>
      </c>
      <c r="I32" s="39">
        <f>'TRU2024'!I32*'TRU2025'!$C$36</f>
        <v>5497.8232187273097</v>
      </c>
      <c r="K32" s="30" t="s">
        <v>6</v>
      </c>
    </row>
    <row r="33" spans="2:9" x14ac:dyDescent="0.35">
      <c r="B33" s="40">
        <v>30</v>
      </c>
      <c r="C33" s="43">
        <f>'TRU2024'!C33+'TRU2025'!$C$35</f>
        <v>2188.8921524933344</v>
      </c>
      <c r="E33" s="45">
        <v>60</v>
      </c>
      <c r="F33" s="43">
        <f>'TRU2024'!F33*'TRU2025'!$C$36</f>
        <v>3859.7716098873452</v>
      </c>
      <c r="H33" s="45">
        <v>90</v>
      </c>
      <c r="I33" s="43">
        <f>'TRU2024'!I33*'TRU2025'!$C$36</f>
        <v>5554.3054873988613</v>
      </c>
    </row>
    <row r="34" spans="2:9" x14ac:dyDescent="0.35">
      <c r="B34" s="31"/>
      <c r="C34" s="36"/>
      <c r="D34" s="31"/>
      <c r="E34" s="31"/>
      <c r="F34" s="31"/>
      <c r="G34" s="31"/>
      <c r="H34" s="31"/>
      <c r="I34" s="28"/>
    </row>
    <row r="35" spans="2:9" x14ac:dyDescent="0.35">
      <c r="B35" t="s">
        <v>19</v>
      </c>
      <c r="C35">
        <f>56.58</f>
        <v>56.58</v>
      </c>
    </row>
    <row r="36" spans="2:9" ht="29" x14ac:dyDescent="0.35">
      <c r="B36" s="1" t="s">
        <v>22</v>
      </c>
      <c r="C36">
        <v>1.0215000000000001</v>
      </c>
    </row>
  </sheetData>
  <mergeCells count="1">
    <mergeCell ref="B1:L1"/>
  </mergeCells>
  <hyperlinks>
    <hyperlink ref="K32" r:id="rId1" xr:uid="{C44D3FF0-5B50-4CFF-93D7-0556416B5325}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86D6E-1BF9-41D5-BA24-4957A5E09512}">
  <dimension ref="B1:T34"/>
  <sheetViews>
    <sheetView showGridLines="0" zoomScaleNormal="100" workbookViewId="0">
      <selection activeCell="P9" sqref="P9"/>
    </sheetView>
  </sheetViews>
  <sheetFormatPr defaultColWidth="8.81640625" defaultRowHeight="14.5" x14ac:dyDescent="0.35"/>
  <cols>
    <col min="2" max="2" width="15.08984375" customWidth="1"/>
    <col min="3" max="3" width="9" bestFit="1" customWidth="1"/>
    <col min="4" max="4" width="1.453125" customWidth="1"/>
    <col min="5" max="5" width="15.453125" customWidth="1"/>
    <col min="6" max="6" width="11.36328125" customWidth="1"/>
    <col min="7" max="7" width="1.453125" customWidth="1"/>
    <col min="8" max="8" width="15.453125" customWidth="1"/>
    <col min="9" max="9" width="10.453125" customWidth="1"/>
    <col min="10" max="10" width="1.453125" customWidth="1"/>
    <col min="11" max="11" width="14.81640625" customWidth="1"/>
    <col min="12" max="12" width="11.36328125" bestFit="1" customWidth="1"/>
    <col min="13" max="13" width="1.453125" customWidth="1"/>
  </cols>
  <sheetData>
    <row r="1" spans="2:20" ht="18.5" x14ac:dyDescent="0.45">
      <c r="B1" s="51" t="s">
        <v>18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0"/>
      <c r="N1" s="50"/>
      <c r="O1" s="50"/>
      <c r="P1" s="50"/>
      <c r="Q1" s="50"/>
      <c r="R1" s="50"/>
      <c r="S1" s="50"/>
      <c r="T1" s="50"/>
    </row>
    <row r="2" spans="2:20" ht="13.5" customHeight="1" x14ac:dyDescent="0.45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  <c r="N2" s="50"/>
      <c r="O2" s="50"/>
      <c r="P2" s="50"/>
      <c r="Q2" s="50"/>
      <c r="R2" s="50"/>
      <c r="S2" s="50"/>
      <c r="T2" s="50"/>
    </row>
    <row r="3" spans="2:20" s="1" customFormat="1" ht="43.5" x14ac:dyDescent="0.35">
      <c r="B3" s="46" t="s">
        <v>4</v>
      </c>
      <c r="C3" s="47" t="s">
        <v>17</v>
      </c>
      <c r="E3" s="46" t="s">
        <v>4</v>
      </c>
      <c r="F3" s="47" t="s">
        <v>17</v>
      </c>
      <c r="H3" s="46" t="s">
        <v>4</v>
      </c>
      <c r="I3" s="47" t="s">
        <v>17</v>
      </c>
      <c r="K3" s="46" t="s">
        <v>4</v>
      </c>
      <c r="L3" s="47" t="s">
        <v>17</v>
      </c>
    </row>
    <row r="4" spans="2:20" ht="15" customHeight="1" x14ac:dyDescent="0.35">
      <c r="B4" s="37">
        <v>1</v>
      </c>
      <c r="C4" s="39"/>
      <c r="E4" s="44">
        <v>31</v>
      </c>
      <c r="F4" s="39">
        <v>2186.521426313604</v>
      </c>
      <c r="H4" s="44">
        <v>61</v>
      </c>
      <c r="I4" s="39">
        <v>3833.8266065187449</v>
      </c>
      <c r="K4" s="44">
        <v>91</v>
      </c>
      <c r="L4" s="39">
        <v>5492.6948174942872</v>
      </c>
    </row>
    <row r="5" spans="2:20" x14ac:dyDescent="0.35">
      <c r="B5" s="37">
        <v>2</v>
      </c>
      <c r="C5" s="39"/>
      <c r="E5" s="44">
        <v>32</v>
      </c>
      <c r="F5" s="39">
        <v>2240.7412282507544</v>
      </c>
      <c r="H5" s="44">
        <v>62</v>
      </c>
      <c r="I5" s="39">
        <v>3889.1200658154185</v>
      </c>
      <c r="K5" s="44">
        <v>92</v>
      </c>
      <c r="L5" s="39">
        <v>5547.9882767909603</v>
      </c>
    </row>
    <row r="6" spans="2:20" x14ac:dyDescent="0.35">
      <c r="B6" s="37">
        <v>3</v>
      </c>
      <c r="C6" s="39"/>
      <c r="E6" s="44">
        <v>33</v>
      </c>
      <c r="F6" s="39">
        <v>2294.950502071023</v>
      </c>
      <c r="H6" s="44">
        <v>63</v>
      </c>
      <c r="I6" s="39">
        <v>3944.4242637913117</v>
      </c>
      <c r="K6" s="44">
        <v>93</v>
      </c>
      <c r="L6" s="39">
        <v>5603.2924747668558</v>
      </c>
    </row>
    <row r="7" spans="2:20" x14ac:dyDescent="0.35">
      <c r="B7" s="37">
        <v>4</v>
      </c>
      <c r="C7" s="39"/>
      <c r="E7" s="44">
        <v>34</v>
      </c>
      <c r="F7" s="39">
        <v>2349.1597758912922</v>
      </c>
      <c r="H7" s="44">
        <v>64</v>
      </c>
      <c r="I7" s="39">
        <v>3999.717723087987</v>
      </c>
      <c r="K7" s="44">
        <v>94</v>
      </c>
      <c r="L7" s="39">
        <v>5658.5859340635297</v>
      </c>
    </row>
    <row r="8" spans="2:20" x14ac:dyDescent="0.35">
      <c r="B8" s="37">
        <v>5</v>
      </c>
      <c r="C8" s="39">
        <v>821.82579999999996</v>
      </c>
      <c r="E8" s="44">
        <v>35</v>
      </c>
      <c r="F8" s="39">
        <v>2403.3690497115613</v>
      </c>
      <c r="H8" s="44">
        <v>65</v>
      </c>
      <c r="I8" s="39">
        <v>4055.011182384661</v>
      </c>
      <c r="K8" s="44">
        <v>95</v>
      </c>
      <c r="L8" s="39">
        <v>5713.8793933602028</v>
      </c>
      <c r="P8">
        <f>56.58</f>
        <v>56.58</v>
      </c>
    </row>
    <row r="9" spans="2:20" x14ac:dyDescent="0.35">
      <c r="B9" s="37">
        <v>6</v>
      </c>
      <c r="C9" s="39">
        <v>869.85130000000004</v>
      </c>
      <c r="E9" s="44">
        <v>36</v>
      </c>
      <c r="F9" s="39">
        <v>2457.5783235318304</v>
      </c>
      <c r="H9" s="44">
        <v>66</v>
      </c>
      <c r="I9" s="39">
        <v>4110.3046416813349</v>
      </c>
      <c r="K9" s="44">
        <v>96</v>
      </c>
      <c r="L9" s="39">
        <v>5769.1728526568786</v>
      </c>
      <c r="P9">
        <f>P8/F13</f>
        <v>2.115594191903248E-2</v>
      </c>
    </row>
    <row r="10" spans="2:20" x14ac:dyDescent="0.35">
      <c r="B10" s="37">
        <v>7</v>
      </c>
      <c r="C10" s="39">
        <v>922.4722999999999</v>
      </c>
      <c r="E10" s="44">
        <v>37</v>
      </c>
      <c r="F10" s="39">
        <v>2511.7981254689803</v>
      </c>
      <c r="H10" s="44">
        <v>67</v>
      </c>
      <c r="I10" s="39">
        <v>4165.5981009780089</v>
      </c>
      <c r="K10" s="44">
        <v>97</v>
      </c>
      <c r="L10" s="39">
        <v>5824.4663119535526</v>
      </c>
    </row>
    <row r="11" spans="2:20" x14ac:dyDescent="0.35">
      <c r="B11" s="37">
        <v>8</v>
      </c>
      <c r="C11" s="39">
        <v>961.39769999999999</v>
      </c>
      <c r="E11" s="44">
        <v>38</v>
      </c>
      <c r="F11" s="39">
        <v>2566.007399289249</v>
      </c>
      <c r="H11" s="44">
        <v>68</v>
      </c>
      <c r="I11" s="39">
        <v>4220.9022989539017</v>
      </c>
      <c r="K11" s="44">
        <v>98</v>
      </c>
      <c r="L11" s="39">
        <v>5879.7705099294453</v>
      </c>
    </row>
    <row r="12" spans="2:20" x14ac:dyDescent="0.35">
      <c r="B12" s="37">
        <v>9</v>
      </c>
      <c r="C12" s="39">
        <v>1017.5574658253998</v>
      </c>
      <c r="E12" s="44">
        <v>39</v>
      </c>
      <c r="F12" s="39">
        <v>2620.2166731095181</v>
      </c>
      <c r="H12" s="44">
        <v>69</v>
      </c>
      <c r="I12" s="39">
        <v>4276.1957582505775</v>
      </c>
      <c r="K12" s="44">
        <v>99</v>
      </c>
      <c r="L12" s="39">
        <v>5935.0639692261211</v>
      </c>
    </row>
    <row r="13" spans="2:20" x14ac:dyDescent="0.35">
      <c r="B13" s="37">
        <v>10</v>
      </c>
      <c r="C13" s="39">
        <v>1070.1878287576999</v>
      </c>
      <c r="E13" s="44">
        <v>40</v>
      </c>
      <c r="F13" s="39">
        <v>2674.4259469297863</v>
      </c>
      <c r="H13" s="44">
        <v>70</v>
      </c>
      <c r="I13" s="39">
        <v>4331.4892175472505</v>
      </c>
      <c r="K13" s="44">
        <v>100</v>
      </c>
      <c r="L13" s="39">
        <v>5990.3574285227951</v>
      </c>
    </row>
    <row r="14" spans="2:20" x14ac:dyDescent="0.35">
      <c r="B14" s="37">
        <v>11</v>
      </c>
      <c r="C14" s="39">
        <v>1122.81819169</v>
      </c>
      <c r="E14" s="44">
        <v>41</v>
      </c>
      <c r="F14" s="39">
        <v>2728.6352207500559</v>
      </c>
      <c r="H14" s="44">
        <v>71</v>
      </c>
      <c r="I14" s="39">
        <v>4386.7826768439263</v>
      </c>
      <c r="K14" s="44">
        <v>101</v>
      </c>
      <c r="L14" s="39">
        <v>6045.6508878194672</v>
      </c>
    </row>
    <row r="15" spans="2:20" x14ac:dyDescent="0.35">
      <c r="B15" s="37">
        <v>12</v>
      </c>
      <c r="C15" s="39">
        <v>1175.4587760949998</v>
      </c>
      <c r="E15" s="44">
        <v>42</v>
      </c>
      <c r="F15" s="39">
        <v>2783.2079251650566</v>
      </c>
      <c r="H15" s="44">
        <v>72</v>
      </c>
      <c r="I15" s="39">
        <v>4442.0761361406003</v>
      </c>
      <c r="K15" s="44">
        <v>102</v>
      </c>
      <c r="L15" s="39">
        <v>6100.944347116143</v>
      </c>
    </row>
    <row r="16" spans="2:20" x14ac:dyDescent="0.35">
      <c r="B16" s="37">
        <v>13</v>
      </c>
      <c r="C16" s="39">
        <v>1228.0891390273</v>
      </c>
      <c r="E16" s="44">
        <v>43</v>
      </c>
      <c r="F16" s="39">
        <v>2838.5121231409498</v>
      </c>
      <c r="H16" s="44">
        <v>73</v>
      </c>
      <c r="I16" s="39">
        <v>4497.3803341164921</v>
      </c>
      <c r="K16" s="44">
        <v>103</v>
      </c>
      <c r="L16" s="39">
        <v>6156.2485450920367</v>
      </c>
    </row>
    <row r="17" spans="2:12" x14ac:dyDescent="0.35">
      <c r="B17" s="37">
        <v>14</v>
      </c>
      <c r="C17" s="39">
        <v>1280.7195019596002</v>
      </c>
      <c r="E17" s="44">
        <v>44</v>
      </c>
      <c r="F17" s="39">
        <v>2893.8055824376233</v>
      </c>
      <c r="H17" s="44">
        <v>74</v>
      </c>
      <c r="I17" s="39">
        <v>4552.673793413167</v>
      </c>
      <c r="K17" s="44">
        <v>104</v>
      </c>
      <c r="L17" s="39">
        <v>6211.5420043887116</v>
      </c>
    </row>
    <row r="18" spans="2:12" x14ac:dyDescent="0.35">
      <c r="B18" s="37">
        <v>15</v>
      </c>
      <c r="C18" s="39">
        <v>1333.3498648919001</v>
      </c>
      <c r="E18" s="44">
        <v>45</v>
      </c>
      <c r="F18" s="39">
        <v>2949.0990417342982</v>
      </c>
      <c r="H18" s="44">
        <v>75</v>
      </c>
      <c r="I18" s="39">
        <v>4607.967252709841</v>
      </c>
      <c r="K18" s="44">
        <v>105</v>
      </c>
      <c r="L18" s="39">
        <v>6266.8354636853846</v>
      </c>
    </row>
    <row r="19" spans="2:12" x14ac:dyDescent="0.35">
      <c r="B19" s="37">
        <v>16</v>
      </c>
      <c r="C19" s="39">
        <v>1385.9802278242</v>
      </c>
      <c r="E19" s="44">
        <v>46</v>
      </c>
      <c r="F19" s="39">
        <v>3004.3925010309731</v>
      </c>
      <c r="H19" s="44">
        <v>76</v>
      </c>
      <c r="I19" s="39">
        <v>4663.2607120065159</v>
      </c>
      <c r="K19" s="44">
        <v>106</v>
      </c>
      <c r="L19" s="39">
        <v>6322.1289229820595</v>
      </c>
    </row>
    <row r="20" spans="2:12" x14ac:dyDescent="0.35">
      <c r="B20" s="37">
        <v>17</v>
      </c>
      <c r="C20" s="39">
        <v>1438.6208122292003</v>
      </c>
      <c r="E20" s="44">
        <v>47</v>
      </c>
      <c r="F20" s="39">
        <v>3059.6859603276471</v>
      </c>
      <c r="H20" s="44">
        <v>77</v>
      </c>
      <c r="I20" s="39">
        <v>4718.5541713031907</v>
      </c>
      <c r="K20" s="44">
        <v>107</v>
      </c>
      <c r="L20" s="39">
        <v>6377.4223822787326</v>
      </c>
    </row>
    <row r="21" spans="2:12" x14ac:dyDescent="0.35">
      <c r="B21" s="37">
        <v>18</v>
      </c>
      <c r="C21" s="39">
        <v>1491.2511751615002</v>
      </c>
      <c r="E21" s="44">
        <v>48</v>
      </c>
      <c r="F21" s="39">
        <v>3114.9901583035403</v>
      </c>
      <c r="H21" s="44">
        <v>78</v>
      </c>
      <c r="I21" s="39">
        <v>4773.8583692790835</v>
      </c>
      <c r="K21" s="44">
        <v>108</v>
      </c>
      <c r="L21" s="39">
        <v>6432.7265802546262</v>
      </c>
    </row>
    <row r="22" spans="2:12" x14ac:dyDescent="0.35">
      <c r="B22" s="37">
        <v>19</v>
      </c>
      <c r="C22" s="39">
        <v>1543.8815380937999</v>
      </c>
      <c r="E22" s="44">
        <v>49</v>
      </c>
      <c r="F22" s="39">
        <v>3170.2836176002156</v>
      </c>
      <c r="H22" s="44">
        <v>79</v>
      </c>
      <c r="I22" s="39">
        <v>4829.1518285757584</v>
      </c>
      <c r="K22" s="44">
        <v>109</v>
      </c>
      <c r="L22" s="39">
        <v>6488.0200395513011</v>
      </c>
    </row>
    <row r="23" spans="2:12" x14ac:dyDescent="0.35">
      <c r="B23" s="37">
        <v>20</v>
      </c>
      <c r="C23" s="39">
        <v>1596.5119010260998</v>
      </c>
      <c r="E23" s="44">
        <v>50</v>
      </c>
      <c r="F23" s="39">
        <v>3225.5770768968891</v>
      </c>
      <c r="H23" s="44">
        <v>80</v>
      </c>
      <c r="I23" s="39">
        <v>4884.4452878724323</v>
      </c>
      <c r="K23" s="44">
        <v>110</v>
      </c>
      <c r="L23" s="39">
        <v>6543.313498847976</v>
      </c>
    </row>
    <row r="24" spans="2:12" x14ac:dyDescent="0.35">
      <c r="B24" s="37">
        <v>21</v>
      </c>
      <c r="C24" s="39">
        <v>1649.1422639584</v>
      </c>
      <c r="E24" s="44">
        <v>51</v>
      </c>
      <c r="F24" s="39">
        <v>3280.8705361935636</v>
      </c>
      <c r="H24" s="44">
        <v>81</v>
      </c>
      <c r="I24" s="39">
        <v>4939.7387471691063</v>
      </c>
      <c r="K24" s="44">
        <v>111</v>
      </c>
      <c r="L24" s="39">
        <v>6598.6069581446491</v>
      </c>
    </row>
    <row r="25" spans="2:12" x14ac:dyDescent="0.35">
      <c r="B25" s="37">
        <v>22</v>
      </c>
      <c r="C25" s="39">
        <v>1701.7828483634</v>
      </c>
      <c r="E25" s="44">
        <v>52</v>
      </c>
      <c r="F25" s="39">
        <v>3336.1639954902375</v>
      </c>
      <c r="H25" s="44">
        <v>82</v>
      </c>
      <c r="I25" s="39">
        <v>4995.0322064657794</v>
      </c>
      <c r="K25" s="44">
        <v>112</v>
      </c>
      <c r="L25" s="39">
        <v>6653.9004174413249</v>
      </c>
    </row>
    <row r="26" spans="2:12" x14ac:dyDescent="0.35">
      <c r="B26" s="37">
        <v>23</v>
      </c>
      <c r="C26" s="39">
        <v>1752.8367076345708</v>
      </c>
      <c r="E26" s="44">
        <v>53</v>
      </c>
      <c r="F26" s="39">
        <v>3391.4681934661312</v>
      </c>
      <c r="H26" s="44">
        <v>83</v>
      </c>
      <c r="I26" s="39">
        <v>5050.336404441673</v>
      </c>
      <c r="K26" s="44">
        <v>113</v>
      </c>
      <c r="L26" s="39">
        <v>6709.2046154172167</v>
      </c>
    </row>
    <row r="27" spans="2:12" x14ac:dyDescent="0.35">
      <c r="B27" s="37">
        <v>24</v>
      </c>
      <c r="C27" s="39">
        <v>1807.0459814548401</v>
      </c>
      <c r="E27" s="44">
        <v>54</v>
      </c>
      <c r="F27" s="39">
        <v>3446.7616527628061</v>
      </c>
      <c r="H27" s="44">
        <v>84</v>
      </c>
      <c r="I27" s="39">
        <v>5105.6298637383479</v>
      </c>
      <c r="K27" s="44">
        <v>114</v>
      </c>
      <c r="L27" s="39">
        <v>6764.4980747138907</v>
      </c>
    </row>
    <row r="28" spans="2:12" x14ac:dyDescent="0.35">
      <c r="B28" s="37">
        <v>25</v>
      </c>
      <c r="C28" s="39">
        <v>1861.255255275109</v>
      </c>
      <c r="E28" s="44">
        <v>55</v>
      </c>
      <c r="F28" s="39">
        <v>3502.1624988516664</v>
      </c>
      <c r="H28" s="44">
        <v>85</v>
      </c>
      <c r="I28" s="39">
        <v>5160.9233230350219</v>
      </c>
      <c r="K28" s="45">
        <v>115</v>
      </c>
      <c r="L28" s="43">
        <v>6819.7915340105646</v>
      </c>
    </row>
    <row r="29" spans="2:12" x14ac:dyDescent="0.35">
      <c r="B29" s="37">
        <v>26</v>
      </c>
      <c r="C29" s="39">
        <v>1915.4645290953779</v>
      </c>
      <c r="E29" s="44">
        <v>56</v>
      </c>
      <c r="F29" s="39">
        <v>3557.348571356154</v>
      </c>
      <c r="H29" s="44">
        <v>86</v>
      </c>
      <c r="I29" s="39">
        <v>5216.2167823316968</v>
      </c>
    </row>
    <row r="30" spans="2:12" x14ac:dyDescent="0.35">
      <c r="B30" s="37">
        <v>27</v>
      </c>
      <c r="C30" s="39">
        <v>1969.684331032528</v>
      </c>
      <c r="E30" s="44">
        <v>57</v>
      </c>
      <c r="F30" s="39">
        <v>3612.642030652828</v>
      </c>
      <c r="H30" s="44">
        <v>87</v>
      </c>
      <c r="I30" s="39">
        <v>5271.5102416283717</v>
      </c>
    </row>
    <row r="31" spans="2:12" x14ac:dyDescent="0.35">
      <c r="B31" s="37">
        <v>28</v>
      </c>
      <c r="C31" s="39">
        <v>2023.8936048527969</v>
      </c>
      <c r="E31" s="44">
        <v>58</v>
      </c>
      <c r="F31" s="39">
        <v>3667.9462286287212</v>
      </c>
      <c r="H31" s="44">
        <v>88</v>
      </c>
      <c r="I31" s="39">
        <v>5326.8144396042644</v>
      </c>
      <c r="K31" t="s">
        <v>5</v>
      </c>
    </row>
    <row r="32" spans="2:12" x14ac:dyDescent="0.35">
      <c r="B32" s="37">
        <v>29</v>
      </c>
      <c r="C32" s="39">
        <v>2078.1028786730658</v>
      </c>
      <c r="E32" s="44">
        <v>59</v>
      </c>
      <c r="F32" s="39">
        <v>3723.2396879253965</v>
      </c>
      <c r="H32" s="44">
        <v>89</v>
      </c>
      <c r="I32" s="39">
        <v>5382.1078989009393</v>
      </c>
      <c r="K32" s="30" t="s">
        <v>6</v>
      </c>
    </row>
    <row r="33" spans="2:9" x14ac:dyDescent="0.35">
      <c r="B33" s="40">
        <v>30</v>
      </c>
      <c r="C33" s="43">
        <v>2132.3121524933345</v>
      </c>
      <c r="E33" s="45">
        <v>60</v>
      </c>
      <c r="F33" s="43">
        <v>3778.5331472220705</v>
      </c>
      <c r="H33" s="45">
        <v>90</v>
      </c>
      <c r="I33" s="43">
        <v>5437.4013581976124</v>
      </c>
    </row>
    <row r="34" spans="2:9" ht="33" customHeight="1" x14ac:dyDescent="0.35">
      <c r="B34" s="31"/>
      <c r="C34" s="36"/>
      <c r="D34" s="31"/>
      <c r="E34" s="31"/>
      <c r="F34" s="31"/>
      <c r="G34" s="31"/>
      <c r="H34" s="31"/>
      <c r="I34" s="28"/>
    </row>
  </sheetData>
  <mergeCells count="1">
    <mergeCell ref="B1:L1"/>
  </mergeCells>
  <hyperlinks>
    <hyperlink ref="K32" r:id="rId1" xr:uid="{2A5CC7C4-2FF0-47AD-9CD5-9BA4D09F2349}"/>
  </hyperlinks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0743B-B2B8-433B-92F7-B1D9AAF85C75}">
  <dimension ref="B1:T34"/>
  <sheetViews>
    <sheetView showGridLines="0" zoomScaleNormal="100" workbookViewId="0">
      <selection activeCell="X31" sqref="X31"/>
    </sheetView>
  </sheetViews>
  <sheetFormatPr defaultColWidth="8.81640625" defaultRowHeight="14.5" x14ac:dyDescent="0.35"/>
  <cols>
    <col min="2" max="2" width="13.54296875" bestFit="1" customWidth="1"/>
    <col min="3" max="4" width="9" bestFit="1" customWidth="1"/>
    <col min="5" max="5" width="8.6328125" customWidth="1"/>
    <col min="6" max="6" width="1.453125" customWidth="1"/>
    <col min="7" max="7" width="13.54296875" bestFit="1" customWidth="1"/>
    <col min="8" max="8" width="8.6328125" bestFit="1" customWidth="1"/>
    <col min="9" max="10" width="11.36328125" customWidth="1"/>
    <col min="11" max="11" width="1.453125" customWidth="1"/>
    <col min="12" max="12" width="13.54296875" bestFit="1" customWidth="1"/>
    <col min="13" max="13" width="10.6328125" customWidth="1"/>
    <col min="14" max="15" width="10.453125" customWidth="1"/>
    <col min="16" max="16" width="1.453125" customWidth="1"/>
    <col min="17" max="17" width="14.453125" customWidth="1"/>
    <col min="18" max="18" width="10.6328125" customWidth="1"/>
    <col min="19" max="19" width="11.36328125" bestFit="1" customWidth="1"/>
    <col min="20" max="20" width="11.36328125" customWidth="1"/>
    <col min="21" max="21" width="1.453125" customWidth="1"/>
  </cols>
  <sheetData>
    <row r="1" spans="2:20" ht="18.5" x14ac:dyDescent="0.45">
      <c r="B1" s="51" t="s">
        <v>18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3" spans="2:20" s="1" customFormat="1" ht="43.5" x14ac:dyDescent="0.35">
      <c r="B3" s="46" t="s">
        <v>4</v>
      </c>
      <c r="C3" s="48" t="s">
        <v>15</v>
      </c>
      <c r="D3" s="48" t="s">
        <v>17</v>
      </c>
      <c r="E3" s="47" t="s">
        <v>16</v>
      </c>
      <c r="G3" s="46" t="s">
        <v>4</v>
      </c>
      <c r="H3" s="48" t="s">
        <v>15</v>
      </c>
      <c r="I3" s="48" t="s">
        <v>17</v>
      </c>
      <c r="J3" s="47" t="s">
        <v>16</v>
      </c>
      <c r="L3" s="46" t="s">
        <v>4</v>
      </c>
      <c r="M3" s="48" t="s">
        <v>15</v>
      </c>
      <c r="N3" s="48" t="s">
        <v>17</v>
      </c>
      <c r="O3" s="47" t="s">
        <v>16</v>
      </c>
      <c r="Q3" s="46" t="s">
        <v>4</v>
      </c>
      <c r="R3" s="48" t="s">
        <v>15</v>
      </c>
      <c r="S3" s="48" t="s">
        <v>17</v>
      </c>
      <c r="T3" s="47" t="s">
        <v>16</v>
      </c>
    </row>
    <row r="4" spans="2:20" ht="15" customHeight="1" x14ac:dyDescent="0.35">
      <c r="B4" s="37">
        <v>1</v>
      </c>
      <c r="C4" s="29"/>
      <c r="D4" s="38"/>
      <c r="E4" s="39"/>
      <c r="G4" s="44">
        <v>31</v>
      </c>
      <c r="H4" s="29">
        <v>2122.8363362268001</v>
      </c>
      <c r="I4" s="38">
        <f>H4*1.03</f>
        <v>2186.521426313604</v>
      </c>
      <c r="J4" s="39">
        <f>I4-H4</f>
        <v>63.685090086803939</v>
      </c>
      <c r="L4" s="44">
        <v>61</v>
      </c>
      <c r="M4" s="29">
        <v>3722.1617539016938</v>
      </c>
      <c r="N4" s="38">
        <f>M4*1.03</f>
        <v>3833.8266065187449</v>
      </c>
      <c r="O4" s="39">
        <f t="shared" ref="O4:O33" si="0">N4-M4</f>
        <v>111.66485261705111</v>
      </c>
      <c r="Q4" s="44">
        <v>91</v>
      </c>
      <c r="R4" s="29">
        <v>5332.7134150429974</v>
      </c>
      <c r="S4" s="38">
        <f>R4*1.03</f>
        <v>5492.6948174942872</v>
      </c>
      <c r="T4" s="39">
        <f t="shared" ref="T4:T28" si="1">S4-R4</f>
        <v>159.9814024512898</v>
      </c>
    </row>
    <row r="5" spans="2:20" x14ac:dyDescent="0.35">
      <c r="B5" s="37">
        <v>2</v>
      </c>
      <c r="C5" s="29"/>
      <c r="D5" s="38"/>
      <c r="E5" s="39"/>
      <c r="G5" s="44">
        <v>32</v>
      </c>
      <c r="H5" s="29">
        <v>2175.4769206318001</v>
      </c>
      <c r="I5" s="38">
        <f t="shared" ref="I5:I33" si="2">H5*1.03</f>
        <v>2240.7412282507544</v>
      </c>
      <c r="J5" s="39">
        <f t="shared" ref="J5:J33" si="3">I5-H5</f>
        <v>65.264307618954263</v>
      </c>
      <c r="L5" s="44">
        <v>62</v>
      </c>
      <c r="M5" s="29">
        <v>3775.8447240926394</v>
      </c>
      <c r="N5" s="38">
        <f t="shared" ref="N5:N33" si="4">M5*1.03</f>
        <v>3889.1200658154185</v>
      </c>
      <c r="O5" s="39">
        <f t="shared" si="0"/>
        <v>113.2753417227791</v>
      </c>
      <c r="Q5" s="44">
        <v>92</v>
      </c>
      <c r="R5" s="29">
        <v>5386.3963852339421</v>
      </c>
      <c r="S5" s="38">
        <f t="shared" ref="S5:S28" si="5">R5*1.03</f>
        <v>5547.9882767909603</v>
      </c>
      <c r="T5" s="39">
        <f t="shared" si="1"/>
        <v>161.59189155701824</v>
      </c>
    </row>
    <row r="6" spans="2:20" x14ac:dyDescent="0.35">
      <c r="B6" s="37">
        <v>3</v>
      </c>
      <c r="C6" s="29"/>
      <c r="D6" s="38"/>
      <c r="E6" s="39"/>
      <c r="G6" s="44">
        <v>33</v>
      </c>
      <c r="H6" s="29">
        <v>2228.1072835640998</v>
      </c>
      <c r="I6" s="38">
        <f t="shared" si="2"/>
        <v>2294.950502071023</v>
      </c>
      <c r="J6" s="39">
        <f t="shared" si="3"/>
        <v>66.843218506923222</v>
      </c>
      <c r="L6" s="44">
        <v>63</v>
      </c>
      <c r="M6" s="29">
        <v>3829.5381201857394</v>
      </c>
      <c r="N6" s="38">
        <f t="shared" si="4"/>
        <v>3944.4242637913117</v>
      </c>
      <c r="O6" s="39">
        <f t="shared" si="0"/>
        <v>114.88614360557222</v>
      </c>
      <c r="Q6" s="44">
        <v>93</v>
      </c>
      <c r="R6" s="29">
        <v>5440.089781327044</v>
      </c>
      <c r="S6" s="38">
        <f t="shared" si="5"/>
        <v>5603.2924747668558</v>
      </c>
      <c r="T6" s="39">
        <f t="shared" si="1"/>
        <v>163.20269343981181</v>
      </c>
    </row>
    <row r="7" spans="2:20" x14ac:dyDescent="0.35">
      <c r="B7" s="37">
        <v>4</v>
      </c>
      <c r="C7" s="29"/>
      <c r="D7" s="38"/>
      <c r="E7" s="39"/>
      <c r="G7" s="44">
        <v>34</v>
      </c>
      <c r="H7" s="29">
        <v>2280.7376464964</v>
      </c>
      <c r="I7" s="38">
        <f t="shared" si="2"/>
        <v>2349.1597758912922</v>
      </c>
      <c r="J7" s="39">
        <f t="shared" si="3"/>
        <v>68.422129394892181</v>
      </c>
      <c r="L7" s="44">
        <v>64</v>
      </c>
      <c r="M7" s="29">
        <v>3883.2210903766863</v>
      </c>
      <c r="N7" s="38">
        <f t="shared" si="4"/>
        <v>3999.717723087987</v>
      </c>
      <c r="O7" s="39">
        <f t="shared" si="0"/>
        <v>116.49663271130066</v>
      </c>
      <c r="Q7" s="44">
        <v>94</v>
      </c>
      <c r="R7" s="29">
        <v>5493.7727515179895</v>
      </c>
      <c r="S7" s="38">
        <f t="shared" si="5"/>
        <v>5658.5859340635297</v>
      </c>
      <c r="T7" s="39">
        <f t="shared" si="1"/>
        <v>164.81318254554026</v>
      </c>
    </row>
    <row r="8" spans="2:20" x14ac:dyDescent="0.35">
      <c r="B8" s="37">
        <v>5</v>
      </c>
      <c r="C8" s="29">
        <v>769.19579999999996</v>
      </c>
      <c r="D8" s="38">
        <f>C8+52.63</f>
        <v>821.82579999999996</v>
      </c>
      <c r="E8" s="39">
        <f t="shared" ref="E8:E33" si="6">D8-C8</f>
        <v>52.629999999999995</v>
      </c>
      <c r="G8" s="44">
        <v>35</v>
      </c>
      <c r="H8" s="29">
        <v>2333.3680094287001</v>
      </c>
      <c r="I8" s="38">
        <f t="shared" si="2"/>
        <v>2403.3690497115613</v>
      </c>
      <c r="J8" s="39">
        <f t="shared" si="3"/>
        <v>70.00104028286114</v>
      </c>
      <c r="L8" s="44">
        <v>65</v>
      </c>
      <c r="M8" s="29">
        <v>3936.9040605676319</v>
      </c>
      <c r="N8" s="38">
        <f t="shared" si="4"/>
        <v>4055.011182384661</v>
      </c>
      <c r="O8" s="39">
        <f t="shared" si="0"/>
        <v>118.10712181702911</v>
      </c>
      <c r="Q8" s="44">
        <v>95</v>
      </c>
      <c r="R8" s="29">
        <v>5547.455721708935</v>
      </c>
      <c r="S8" s="38">
        <f t="shared" si="5"/>
        <v>5713.8793933602028</v>
      </c>
      <c r="T8" s="39">
        <f t="shared" si="1"/>
        <v>166.4236716512678</v>
      </c>
    </row>
    <row r="9" spans="2:20" x14ac:dyDescent="0.35">
      <c r="B9" s="37">
        <v>6</v>
      </c>
      <c r="C9" s="29">
        <v>817.22130000000004</v>
      </c>
      <c r="D9" s="38">
        <f t="shared" ref="D9:D25" si="7">C9+52.63</f>
        <v>869.85130000000004</v>
      </c>
      <c r="E9" s="39">
        <f t="shared" si="6"/>
        <v>52.629999999999995</v>
      </c>
      <c r="G9" s="44">
        <v>36</v>
      </c>
      <c r="H9" s="29">
        <v>2385.9983723610003</v>
      </c>
      <c r="I9" s="38">
        <f t="shared" si="2"/>
        <v>2457.5783235318304</v>
      </c>
      <c r="J9" s="39">
        <f t="shared" si="3"/>
        <v>71.5799511708301</v>
      </c>
      <c r="L9" s="44">
        <v>66</v>
      </c>
      <c r="M9" s="29">
        <v>3990.5870307585778</v>
      </c>
      <c r="N9" s="38">
        <f t="shared" si="4"/>
        <v>4110.3046416813349</v>
      </c>
      <c r="O9" s="39">
        <f t="shared" si="0"/>
        <v>119.7176109227571</v>
      </c>
      <c r="Q9" s="44">
        <v>96</v>
      </c>
      <c r="R9" s="29">
        <v>5601.1386918998824</v>
      </c>
      <c r="S9" s="38">
        <f t="shared" si="5"/>
        <v>5769.1728526568786</v>
      </c>
      <c r="T9" s="39">
        <f t="shared" si="1"/>
        <v>168.03416075699624</v>
      </c>
    </row>
    <row r="10" spans="2:20" x14ac:dyDescent="0.35">
      <c r="B10" s="37">
        <v>7</v>
      </c>
      <c r="C10" s="29">
        <v>869.84229999999991</v>
      </c>
      <c r="D10" s="38">
        <f t="shared" si="7"/>
        <v>922.4722999999999</v>
      </c>
      <c r="E10" s="39">
        <f t="shared" si="6"/>
        <v>52.629999999999995</v>
      </c>
      <c r="G10" s="44">
        <v>37</v>
      </c>
      <c r="H10" s="29">
        <v>2438.6389567660003</v>
      </c>
      <c r="I10" s="38">
        <f t="shared" si="2"/>
        <v>2511.7981254689803</v>
      </c>
      <c r="J10" s="39">
        <f t="shared" si="3"/>
        <v>73.159168702979969</v>
      </c>
      <c r="L10" s="44">
        <v>67</v>
      </c>
      <c r="M10" s="29">
        <v>4044.2700009495234</v>
      </c>
      <c r="N10" s="38">
        <f t="shared" si="4"/>
        <v>4165.5981009780089</v>
      </c>
      <c r="O10" s="39">
        <f t="shared" si="0"/>
        <v>121.32810002848555</v>
      </c>
      <c r="Q10" s="44">
        <v>97</v>
      </c>
      <c r="R10" s="29">
        <v>5654.8216620908279</v>
      </c>
      <c r="S10" s="38">
        <f t="shared" si="5"/>
        <v>5824.4663119535526</v>
      </c>
      <c r="T10" s="39">
        <f t="shared" si="1"/>
        <v>169.64464986272469</v>
      </c>
    </row>
    <row r="11" spans="2:20" x14ac:dyDescent="0.35">
      <c r="B11" s="37">
        <v>8</v>
      </c>
      <c r="C11" s="29">
        <v>908.76769999999999</v>
      </c>
      <c r="D11" s="38">
        <f t="shared" si="7"/>
        <v>961.39769999999999</v>
      </c>
      <c r="E11" s="39">
        <f t="shared" si="6"/>
        <v>52.629999999999995</v>
      </c>
      <c r="G11" s="44">
        <v>38</v>
      </c>
      <c r="H11" s="29">
        <v>2491.2693196983</v>
      </c>
      <c r="I11" s="38">
        <f t="shared" si="2"/>
        <v>2566.007399289249</v>
      </c>
      <c r="J11" s="39">
        <f t="shared" si="3"/>
        <v>74.738079590948928</v>
      </c>
      <c r="L11" s="44">
        <v>68</v>
      </c>
      <c r="M11" s="29">
        <v>4097.963397042623</v>
      </c>
      <c r="N11" s="38">
        <f t="shared" si="4"/>
        <v>4220.9022989539017</v>
      </c>
      <c r="O11" s="39">
        <f t="shared" si="0"/>
        <v>122.93890191127866</v>
      </c>
      <c r="Q11" s="44">
        <v>98</v>
      </c>
      <c r="R11" s="29">
        <v>5708.5150581839271</v>
      </c>
      <c r="S11" s="38">
        <f t="shared" si="5"/>
        <v>5879.7705099294453</v>
      </c>
      <c r="T11" s="39">
        <f t="shared" si="1"/>
        <v>171.25545174551826</v>
      </c>
    </row>
    <row r="12" spans="2:20" x14ac:dyDescent="0.35">
      <c r="B12" s="37">
        <v>9</v>
      </c>
      <c r="C12" s="29">
        <v>964.92746582539985</v>
      </c>
      <c r="D12" s="38">
        <f t="shared" si="7"/>
        <v>1017.5574658253998</v>
      </c>
      <c r="E12" s="39">
        <f t="shared" si="6"/>
        <v>52.629999999999995</v>
      </c>
      <c r="G12" s="44">
        <v>39</v>
      </c>
      <c r="H12" s="29">
        <v>2543.8996826306002</v>
      </c>
      <c r="I12" s="38">
        <f t="shared" si="2"/>
        <v>2620.2166731095181</v>
      </c>
      <c r="J12" s="39">
        <f t="shared" si="3"/>
        <v>76.316990478917887</v>
      </c>
      <c r="L12" s="44">
        <v>69</v>
      </c>
      <c r="M12" s="29">
        <v>4151.6463672335703</v>
      </c>
      <c r="N12" s="38">
        <f t="shared" si="4"/>
        <v>4276.1957582505775</v>
      </c>
      <c r="O12" s="39">
        <f t="shared" si="0"/>
        <v>124.54939101700711</v>
      </c>
      <c r="Q12" s="44">
        <v>99</v>
      </c>
      <c r="R12" s="29">
        <v>5762.1980283748744</v>
      </c>
      <c r="S12" s="38">
        <f t="shared" si="5"/>
        <v>5935.0639692261211</v>
      </c>
      <c r="T12" s="39">
        <f t="shared" si="1"/>
        <v>172.86594085124671</v>
      </c>
    </row>
    <row r="13" spans="2:20" x14ac:dyDescent="0.35">
      <c r="B13" s="37">
        <v>10</v>
      </c>
      <c r="C13" s="29">
        <v>1017.5578287576999</v>
      </c>
      <c r="D13" s="38">
        <f t="shared" si="7"/>
        <v>1070.1878287576999</v>
      </c>
      <c r="E13" s="39">
        <f t="shared" si="6"/>
        <v>52.629999999999995</v>
      </c>
      <c r="G13" s="44">
        <v>40</v>
      </c>
      <c r="H13" s="29">
        <v>2596.5300455628994</v>
      </c>
      <c r="I13" s="38">
        <f t="shared" si="2"/>
        <v>2674.4259469297863</v>
      </c>
      <c r="J13" s="39">
        <f t="shared" si="3"/>
        <v>77.895901366886847</v>
      </c>
      <c r="L13" s="44">
        <v>70</v>
      </c>
      <c r="M13" s="29">
        <v>4205.329337424515</v>
      </c>
      <c r="N13" s="38">
        <f t="shared" si="4"/>
        <v>4331.4892175472505</v>
      </c>
      <c r="O13" s="39">
        <f t="shared" si="0"/>
        <v>126.15988012273556</v>
      </c>
      <c r="Q13" s="44">
        <v>100</v>
      </c>
      <c r="R13" s="29">
        <v>5815.8809985658199</v>
      </c>
      <c r="S13" s="38">
        <f t="shared" si="5"/>
        <v>5990.3574285227951</v>
      </c>
      <c r="T13" s="39">
        <f t="shared" si="1"/>
        <v>174.47642995697515</v>
      </c>
    </row>
    <row r="14" spans="2:20" x14ac:dyDescent="0.35">
      <c r="B14" s="37">
        <v>11</v>
      </c>
      <c r="C14" s="29">
        <v>1070.1881916899999</v>
      </c>
      <c r="D14" s="38">
        <f t="shared" si="7"/>
        <v>1122.81819169</v>
      </c>
      <c r="E14" s="39">
        <f t="shared" si="6"/>
        <v>52.630000000000109</v>
      </c>
      <c r="G14" s="44">
        <v>41</v>
      </c>
      <c r="H14" s="29">
        <v>2649.1604084951996</v>
      </c>
      <c r="I14" s="38">
        <f t="shared" si="2"/>
        <v>2728.6352207500559</v>
      </c>
      <c r="J14" s="39">
        <f t="shared" si="3"/>
        <v>79.474812254856261</v>
      </c>
      <c r="L14" s="44">
        <v>71</v>
      </c>
      <c r="M14" s="29">
        <v>4259.0123076154623</v>
      </c>
      <c r="N14" s="38">
        <f t="shared" si="4"/>
        <v>4386.7826768439263</v>
      </c>
      <c r="O14" s="39">
        <f t="shared" si="0"/>
        <v>127.77036922846401</v>
      </c>
      <c r="Q14" s="44">
        <v>101</v>
      </c>
      <c r="R14" s="29">
        <v>5869.5639687567646</v>
      </c>
      <c r="S14" s="38">
        <f t="shared" si="5"/>
        <v>6045.6508878194672</v>
      </c>
      <c r="T14" s="39">
        <f t="shared" si="1"/>
        <v>176.08691906270269</v>
      </c>
    </row>
    <row r="15" spans="2:20" x14ac:dyDescent="0.35">
      <c r="B15" s="37">
        <v>12</v>
      </c>
      <c r="C15" s="29">
        <v>1122.8287760949997</v>
      </c>
      <c r="D15" s="38">
        <f t="shared" si="7"/>
        <v>1175.4587760949998</v>
      </c>
      <c r="E15" s="39">
        <f t="shared" si="6"/>
        <v>52.630000000000109</v>
      </c>
      <c r="G15" s="44">
        <v>42</v>
      </c>
      <c r="H15" s="29">
        <v>2702.1436166651033</v>
      </c>
      <c r="I15" s="38">
        <f t="shared" si="2"/>
        <v>2783.2079251650566</v>
      </c>
      <c r="J15" s="39">
        <f t="shared" si="3"/>
        <v>81.064308499953313</v>
      </c>
      <c r="L15" s="44">
        <v>72</v>
      </c>
      <c r="M15" s="29">
        <v>4312.6952778064078</v>
      </c>
      <c r="N15" s="38">
        <f t="shared" si="4"/>
        <v>4442.0761361406003</v>
      </c>
      <c r="O15" s="39">
        <f t="shared" si="0"/>
        <v>129.38085833419245</v>
      </c>
      <c r="Q15" s="44">
        <v>102</v>
      </c>
      <c r="R15" s="29">
        <v>5923.2469389477119</v>
      </c>
      <c r="S15" s="38">
        <f t="shared" si="5"/>
        <v>6100.944347116143</v>
      </c>
      <c r="T15" s="39">
        <f t="shared" si="1"/>
        <v>177.69740816843114</v>
      </c>
    </row>
    <row r="16" spans="2:20" x14ac:dyDescent="0.35">
      <c r="B16" s="37">
        <v>13</v>
      </c>
      <c r="C16" s="29">
        <v>1175.4591390272999</v>
      </c>
      <c r="D16" s="38">
        <f t="shared" si="7"/>
        <v>1228.0891390273</v>
      </c>
      <c r="E16" s="39">
        <f t="shared" si="6"/>
        <v>52.630000000000109</v>
      </c>
      <c r="G16" s="44">
        <v>43</v>
      </c>
      <c r="H16" s="29">
        <v>2755.8370127582039</v>
      </c>
      <c r="I16" s="38">
        <f t="shared" si="2"/>
        <v>2838.5121231409498</v>
      </c>
      <c r="J16" s="39">
        <f t="shared" si="3"/>
        <v>82.67511038274597</v>
      </c>
      <c r="L16" s="44">
        <v>73</v>
      </c>
      <c r="M16" s="29">
        <v>4366.388673899507</v>
      </c>
      <c r="N16" s="38">
        <f t="shared" si="4"/>
        <v>4497.3803341164921</v>
      </c>
      <c r="O16" s="39">
        <f t="shared" si="0"/>
        <v>130.99166021698511</v>
      </c>
      <c r="Q16" s="44">
        <v>103</v>
      </c>
      <c r="R16" s="29">
        <v>5976.940335040812</v>
      </c>
      <c r="S16" s="38">
        <f t="shared" si="5"/>
        <v>6156.2485450920367</v>
      </c>
      <c r="T16" s="39">
        <f t="shared" si="1"/>
        <v>179.30821005122471</v>
      </c>
    </row>
    <row r="17" spans="2:20" x14ac:dyDescent="0.35">
      <c r="B17" s="37">
        <v>14</v>
      </c>
      <c r="C17" s="29">
        <v>1228.0895019596001</v>
      </c>
      <c r="D17" s="38">
        <f t="shared" si="7"/>
        <v>1280.7195019596002</v>
      </c>
      <c r="E17" s="39">
        <f t="shared" si="6"/>
        <v>52.630000000000109</v>
      </c>
      <c r="G17" s="44">
        <v>44</v>
      </c>
      <c r="H17" s="29">
        <v>2809.5199829491489</v>
      </c>
      <c r="I17" s="38">
        <f t="shared" si="2"/>
        <v>2893.8055824376233</v>
      </c>
      <c r="J17" s="39">
        <f t="shared" si="3"/>
        <v>84.285599488474418</v>
      </c>
      <c r="L17" s="44">
        <v>74</v>
      </c>
      <c r="M17" s="29">
        <v>4420.0716440904534</v>
      </c>
      <c r="N17" s="38">
        <f t="shared" si="4"/>
        <v>4552.673793413167</v>
      </c>
      <c r="O17" s="39">
        <f t="shared" si="0"/>
        <v>132.60214932271356</v>
      </c>
      <c r="Q17" s="44">
        <v>104</v>
      </c>
      <c r="R17" s="29">
        <v>6030.6233052317584</v>
      </c>
      <c r="S17" s="38">
        <f t="shared" si="5"/>
        <v>6211.5420043887116</v>
      </c>
      <c r="T17" s="39">
        <f t="shared" si="1"/>
        <v>180.91869915695315</v>
      </c>
    </row>
    <row r="18" spans="2:20" x14ac:dyDescent="0.35">
      <c r="B18" s="37">
        <v>15</v>
      </c>
      <c r="C18" s="29">
        <v>1280.7198648919</v>
      </c>
      <c r="D18" s="38">
        <f t="shared" si="7"/>
        <v>1333.3498648919001</v>
      </c>
      <c r="E18" s="39">
        <f t="shared" si="6"/>
        <v>52.630000000000109</v>
      </c>
      <c r="G18" s="44">
        <v>45</v>
      </c>
      <c r="H18" s="29">
        <v>2863.2029531400954</v>
      </c>
      <c r="I18" s="38">
        <f t="shared" si="2"/>
        <v>2949.0990417342982</v>
      </c>
      <c r="J18" s="39">
        <f t="shared" si="3"/>
        <v>85.896088594202865</v>
      </c>
      <c r="L18" s="44">
        <v>75</v>
      </c>
      <c r="M18" s="29">
        <v>4473.754614281399</v>
      </c>
      <c r="N18" s="38">
        <f t="shared" si="4"/>
        <v>4607.967252709841</v>
      </c>
      <c r="O18" s="39">
        <f t="shared" si="0"/>
        <v>134.21263842844201</v>
      </c>
      <c r="Q18" s="44">
        <v>105</v>
      </c>
      <c r="R18" s="29">
        <v>6084.306275422703</v>
      </c>
      <c r="S18" s="38">
        <f t="shared" si="5"/>
        <v>6266.8354636853846</v>
      </c>
      <c r="T18" s="39">
        <f t="shared" si="1"/>
        <v>182.5291882626816</v>
      </c>
    </row>
    <row r="19" spans="2:20" x14ac:dyDescent="0.35">
      <c r="B19" s="37">
        <v>16</v>
      </c>
      <c r="C19" s="29">
        <v>1333.3502278241999</v>
      </c>
      <c r="D19" s="38">
        <f t="shared" si="7"/>
        <v>1385.9802278242</v>
      </c>
      <c r="E19" s="39">
        <f t="shared" si="6"/>
        <v>52.630000000000109</v>
      </c>
      <c r="G19" s="44">
        <v>46</v>
      </c>
      <c r="H19" s="29">
        <v>2916.8859233310418</v>
      </c>
      <c r="I19" s="38">
        <f t="shared" si="2"/>
        <v>3004.3925010309731</v>
      </c>
      <c r="J19" s="39">
        <f t="shared" si="3"/>
        <v>87.506577699931313</v>
      </c>
      <c r="L19" s="44">
        <v>76</v>
      </c>
      <c r="M19" s="29">
        <v>4527.4375844723454</v>
      </c>
      <c r="N19" s="38">
        <f t="shared" si="4"/>
        <v>4663.2607120065159</v>
      </c>
      <c r="O19" s="39">
        <f t="shared" si="0"/>
        <v>135.82312753417045</v>
      </c>
      <c r="Q19" s="44">
        <v>106</v>
      </c>
      <c r="R19" s="29">
        <v>6137.9892456136495</v>
      </c>
      <c r="S19" s="38">
        <f t="shared" si="5"/>
        <v>6322.1289229820595</v>
      </c>
      <c r="T19" s="39">
        <f t="shared" si="1"/>
        <v>184.13967736841005</v>
      </c>
    </row>
    <row r="20" spans="2:20" x14ac:dyDescent="0.35">
      <c r="B20" s="37">
        <v>17</v>
      </c>
      <c r="C20" s="29">
        <v>1385.9908122292002</v>
      </c>
      <c r="D20" s="38">
        <f t="shared" si="7"/>
        <v>1438.6208122292003</v>
      </c>
      <c r="E20" s="39">
        <f t="shared" si="6"/>
        <v>52.630000000000109</v>
      </c>
      <c r="G20" s="44">
        <v>47</v>
      </c>
      <c r="H20" s="29">
        <v>2970.5688935219873</v>
      </c>
      <c r="I20" s="38">
        <f t="shared" si="2"/>
        <v>3059.6859603276471</v>
      </c>
      <c r="J20" s="39">
        <f t="shared" si="3"/>
        <v>89.117066805659761</v>
      </c>
      <c r="L20" s="44">
        <v>77</v>
      </c>
      <c r="M20" s="29">
        <v>4581.1205546632918</v>
      </c>
      <c r="N20" s="38">
        <f t="shared" si="4"/>
        <v>4718.5541713031907</v>
      </c>
      <c r="O20" s="39">
        <f t="shared" si="0"/>
        <v>137.4336166398989</v>
      </c>
      <c r="Q20" s="44">
        <v>107</v>
      </c>
      <c r="R20" s="29">
        <v>6191.672215804595</v>
      </c>
      <c r="S20" s="38">
        <f t="shared" si="5"/>
        <v>6377.4223822787326</v>
      </c>
      <c r="T20" s="39">
        <f t="shared" si="1"/>
        <v>185.75016647413759</v>
      </c>
    </row>
    <row r="21" spans="2:20" x14ac:dyDescent="0.35">
      <c r="B21" s="37">
        <v>18</v>
      </c>
      <c r="C21" s="29">
        <v>1438.6211751615001</v>
      </c>
      <c r="D21" s="38">
        <f t="shared" si="7"/>
        <v>1491.2511751615002</v>
      </c>
      <c r="E21" s="39">
        <f t="shared" si="6"/>
        <v>52.630000000000109</v>
      </c>
      <c r="G21" s="44">
        <v>48</v>
      </c>
      <c r="H21" s="29">
        <v>3024.2622896150874</v>
      </c>
      <c r="I21" s="38">
        <f t="shared" si="2"/>
        <v>3114.9901583035403</v>
      </c>
      <c r="J21" s="39">
        <f t="shared" si="3"/>
        <v>90.727868688452872</v>
      </c>
      <c r="L21" s="44">
        <v>78</v>
      </c>
      <c r="M21" s="29">
        <v>4634.8139507563919</v>
      </c>
      <c r="N21" s="38">
        <f t="shared" si="4"/>
        <v>4773.8583692790835</v>
      </c>
      <c r="O21" s="39">
        <f t="shared" si="0"/>
        <v>139.04441852269156</v>
      </c>
      <c r="Q21" s="44">
        <v>108</v>
      </c>
      <c r="R21" s="29">
        <v>6245.3656118976951</v>
      </c>
      <c r="S21" s="38">
        <f t="shared" si="5"/>
        <v>6432.7265802546262</v>
      </c>
      <c r="T21" s="39">
        <f t="shared" si="1"/>
        <v>187.36096835693115</v>
      </c>
    </row>
    <row r="22" spans="2:20" x14ac:dyDescent="0.35">
      <c r="B22" s="37">
        <v>19</v>
      </c>
      <c r="C22" s="29">
        <v>1491.2515380937998</v>
      </c>
      <c r="D22" s="38">
        <f t="shared" si="7"/>
        <v>1543.8815380937999</v>
      </c>
      <c r="E22" s="39">
        <f t="shared" si="6"/>
        <v>52.630000000000109</v>
      </c>
      <c r="G22" s="44">
        <v>49</v>
      </c>
      <c r="H22" s="29">
        <v>3077.9452598060343</v>
      </c>
      <c r="I22" s="38">
        <f t="shared" si="2"/>
        <v>3170.2836176002156</v>
      </c>
      <c r="J22" s="39">
        <f t="shared" si="3"/>
        <v>92.33835779418132</v>
      </c>
      <c r="L22" s="44">
        <v>79</v>
      </c>
      <c r="M22" s="29">
        <v>4688.4969209473384</v>
      </c>
      <c r="N22" s="38">
        <f t="shared" si="4"/>
        <v>4829.1518285757584</v>
      </c>
      <c r="O22" s="39">
        <f t="shared" si="0"/>
        <v>140.65490762842001</v>
      </c>
      <c r="Q22" s="44">
        <v>109</v>
      </c>
      <c r="R22" s="29">
        <v>6299.0485820886415</v>
      </c>
      <c r="S22" s="38">
        <f t="shared" si="5"/>
        <v>6488.0200395513011</v>
      </c>
      <c r="T22" s="39">
        <f t="shared" si="1"/>
        <v>188.9714574626596</v>
      </c>
    </row>
    <row r="23" spans="2:20" x14ac:dyDescent="0.35">
      <c r="B23" s="37">
        <v>20</v>
      </c>
      <c r="C23" s="29">
        <v>1543.8819010260997</v>
      </c>
      <c r="D23" s="38">
        <f t="shared" si="7"/>
        <v>1596.5119010260998</v>
      </c>
      <c r="E23" s="39">
        <f t="shared" si="6"/>
        <v>52.630000000000109</v>
      </c>
      <c r="G23" s="44">
        <v>50</v>
      </c>
      <c r="H23" s="29">
        <v>3131.6282299969798</v>
      </c>
      <c r="I23" s="38">
        <f t="shared" si="2"/>
        <v>3225.5770768968891</v>
      </c>
      <c r="J23" s="39">
        <f t="shared" si="3"/>
        <v>93.948846899909313</v>
      </c>
      <c r="L23" s="44">
        <v>80</v>
      </c>
      <c r="M23" s="29">
        <v>4742.1798911382839</v>
      </c>
      <c r="N23" s="38">
        <f t="shared" si="4"/>
        <v>4884.4452878724323</v>
      </c>
      <c r="O23" s="39">
        <f t="shared" si="0"/>
        <v>142.26539673414845</v>
      </c>
      <c r="Q23" s="44">
        <v>110</v>
      </c>
      <c r="R23" s="29">
        <v>6352.731552279588</v>
      </c>
      <c r="S23" s="38">
        <f t="shared" si="5"/>
        <v>6543.313498847976</v>
      </c>
      <c r="T23" s="39">
        <f t="shared" si="1"/>
        <v>190.58194656838805</v>
      </c>
    </row>
    <row r="24" spans="2:20" x14ac:dyDescent="0.35">
      <c r="B24" s="37">
        <v>21</v>
      </c>
      <c r="C24" s="29">
        <v>1596.5122639583999</v>
      </c>
      <c r="D24" s="38">
        <f t="shared" si="7"/>
        <v>1649.1422639584</v>
      </c>
      <c r="E24" s="39">
        <f t="shared" si="6"/>
        <v>52.630000000000109</v>
      </c>
      <c r="G24" s="44">
        <v>51</v>
      </c>
      <c r="H24" s="29">
        <v>3185.3112001879258</v>
      </c>
      <c r="I24" s="38">
        <f t="shared" si="2"/>
        <v>3280.8705361935636</v>
      </c>
      <c r="J24" s="39">
        <f t="shared" si="3"/>
        <v>95.559336005637761</v>
      </c>
      <c r="L24" s="44">
        <v>81</v>
      </c>
      <c r="M24" s="29">
        <v>4795.8628613292294</v>
      </c>
      <c r="N24" s="38">
        <f t="shared" si="4"/>
        <v>4939.7387471691063</v>
      </c>
      <c r="O24" s="39">
        <f t="shared" si="0"/>
        <v>143.8758858398769</v>
      </c>
      <c r="Q24" s="44">
        <v>111</v>
      </c>
      <c r="R24" s="29">
        <v>6406.4145224705326</v>
      </c>
      <c r="S24" s="38">
        <f t="shared" si="5"/>
        <v>6598.6069581446491</v>
      </c>
      <c r="T24" s="39">
        <f t="shared" si="1"/>
        <v>192.1924356741165</v>
      </c>
    </row>
    <row r="25" spans="2:20" x14ac:dyDescent="0.35">
      <c r="B25" s="37">
        <v>22</v>
      </c>
      <c r="C25" s="29">
        <v>1649.1528483633999</v>
      </c>
      <c r="D25" s="38">
        <f t="shared" si="7"/>
        <v>1701.7828483634</v>
      </c>
      <c r="E25" s="39">
        <f t="shared" si="6"/>
        <v>52.630000000000109</v>
      </c>
      <c r="G25" s="44">
        <v>52</v>
      </c>
      <c r="H25" s="29">
        <v>3238.9941703788713</v>
      </c>
      <c r="I25" s="38">
        <f t="shared" si="2"/>
        <v>3336.1639954902375</v>
      </c>
      <c r="J25" s="39">
        <f t="shared" si="3"/>
        <v>97.169825111366208</v>
      </c>
      <c r="L25" s="44">
        <v>82</v>
      </c>
      <c r="M25" s="29">
        <v>4849.545831520174</v>
      </c>
      <c r="N25" s="38">
        <f t="shared" si="4"/>
        <v>4995.0322064657794</v>
      </c>
      <c r="O25" s="39">
        <f t="shared" si="0"/>
        <v>145.48637494560535</v>
      </c>
      <c r="Q25" s="44">
        <v>112</v>
      </c>
      <c r="R25" s="29">
        <v>6460.0974926614799</v>
      </c>
      <c r="S25" s="38">
        <f t="shared" si="5"/>
        <v>6653.9004174413249</v>
      </c>
      <c r="T25" s="39">
        <f t="shared" si="1"/>
        <v>193.80292477984494</v>
      </c>
    </row>
    <row r="26" spans="2:20" x14ac:dyDescent="0.35">
      <c r="B26" s="37">
        <v>23</v>
      </c>
      <c r="C26" s="29">
        <v>1701.7832112956996</v>
      </c>
      <c r="D26" s="38">
        <f t="shared" ref="D26:D33" si="8">C26*1.03</f>
        <v>1752.8367076345708</v>
      </c>
      <c r="E26" s="39">
        <f t="shared" si="6"/>
        <v>51.053496338871128</v>
      </c>
      <c r="G26" s="44">
        <v>53</v>
      </c>
      <c r="H26" s="29">
        <v>3292.6875664719719</v>
      </c>
      <c r="I26" s="38">
        <f t="shared" si="2"/>
        <v>3391.4681934661312</v>
      </c>
      <c r="J26" s="39">
        <f t="shared" si="3"/>
        <v>98.78062699415932</v>
      </c>
      <c r="L26" s="44">
        <v>83</v>
      </c>
      <c r="M26" s="29">
        <v>4903.239227613275</v>
      </c>
      <c r="N26" s="38">
        <f t="shared" si="4"/>
        <v>5050.336404441673</v>
      </c>
      <c r="O26" s="39">
        <f t="shared" si="0"/>
        <v>147.09717682839801</v>
      </c>
      <c r="Q26" s="44">
        <v>113</v>
      </c>
      <c r="R26" s="29">
        <v>6513.7908887545791</v>
      </c>
      <c r="S26" s="38">
        <f t="shared" si="5"/>
        <v>6709.2046154172167</v>
      </c>
      <c r="T26" s="39">
        <f t="shared" si="1"/>
        <v>195.4137266626376</v>
      </c>
    </row>
    <row r="27" spans="2:20" x14ac:dyDescent="0.35">
      <c r="B27" s="37">
        <v>24</v>
      </c>
      <c r="C27" s="29">
        <v>1754.413574228</v>
      </c>
      <c r="D27" s="38">
        <f t="shared" si="8"/>
        <v>1807.0459814548401</v>
      </c>
      <c r="E27" s="39">
        <f t="shared" si="6"/>
        <v>52.632407226840087</v>
      </c>
      <c r="G27" s="44">
        <v>54</v>
      </c>
      <c r="H27" s="29">
        <v>3346.3705366629183</v>
      </c>
      <c r="I27" s="38">
        <f t="shared" si="2"/>
        <v>3446.7616527628061</v>
      </c>
      <c r="J27" s="39">
        <f t="shared" si="3"/>
        <v>100.39111609988777</v>
      </c>
      <c r="L27" s="44">
        <v>84</v>
      </c>
      <c r="M27" s="29">
        <v>4956.9221978042215</v>
      </c>
      <c r="N27" s="38">
        <f t="shared" si="4"/>
        <v>5105.6298637383479</v>
      </c>
      <c r="O27" s="39">
        <f t="shared" si="0"/>
        <v>148.70766593412645</v>
      </c>
      <c r="Q27" s="44">
        <v>114</v>
      </c>
      <c r="R27" s="29">
        <v>6567.4738589455246</v>
      </c>
      <c r="S27" s="38">
        <f t="shared" si="5"/>
        <v>6764.4980747138907</v>
      </c>
      <c r="T27" s="39">
        <f t="shared" si="1"/>
        <v>197.02421576836605</v>
      </c>
    </row>
    <row r="28" spans="2:20" x14ac:dyDescent="0.35">
      <c r="B28" s="37">
        <v>25</v>
      </c>
      <c r="C28" s="29">
        <v>1807.0439371602999</v>
      </c>
      <c r="D28" s="38">
        <f t="shared" si="8"/>
        <v>1861.255255275109</v>
      </c>
      <c r="E28" s="39">
        <f t="shared" si="6"/>
        <v>54.211318114809046</v>
      </c>
      <c r="G28" s="44">
        <v>55</v>
      </c>
      <c r="H28" s="29">
        <v>3400.157765875404</v>
      </c>
      <c r="I28" s="38">
        <f t="shared" si="2"/>
        <v>3502.1624988516664</v>
      </c>
      <c r="J28" s="39">
        <f t="shared" si="3"/>
        <v>102.0047329762624</v>
      </c>
      <c r="L28" s="44">
        <v>85</v>
      </c>
      <c r="M28" s="29">
        <v>5010.605167995167</v>
      </c>
      <c r="N28" s="38">
        <f t="shared" si="4"/>
        <v>5160.9233230350219</v>
      </c>
      <c r="O28" s="39">
        <f t="shared" si="0"/>
        <v>150.3181550398549</v>
      </c>
      <c r="Q28" s="45">
        <v>115</v>
      </c>
      <c r="R28" s="41">
        <v>6621.1568291364702</v>
      </c>
      <c r="S28" s="42">
        <f t="shared" si="5"/>
        <v>6819.7915340105646</v>
      </c>
      <c r="T28" s="43">
        <f t="shared" si="1"/>
        <v>198.6347048740945</v>
      </c>
    </row>
    <row r="29" spans="2:20" x14ac:dyDescent="0.35">
      <c r="B29" s="37">
        <v>26</v>
      </c>
      <c r="C29" s="29">
        <v>1859.6743000925999</v>
      </c>
      <c r="D29" s="38">
        <f t="shared" si="8"/>
        <v>1915.4645290953779</v>
      </c>
      <c r="E29" s="39">
        <f t="shared" si="6"/>
        <v>55.790229002778005</v>
      </c>
      <c r="G29" s="44">
        <v>56</v>
      </c>
      <c r="H29" s="29">
        <v>3453.7364770448098</v>
      </c>
      <c r="I29" s="38">
        <f t="shared" si="2"/>
        <v>3557.348571356154</v>
      </c>
      <c r="J29" s="39">
        <f t="shared" si="3"/>
        <v>103.61209431134421</v>
      </c>
      <c r="L29" s="44">
        <v>86</v>
      </c>
      <c r="M29" s="29">
        <v>5064.2881381861134</v>
      </c>
      <c r="N29" s="38">
        <f t="shared" si="4"/>
        <v>5216.2167823316968</v>
      </c>
      <c r="O29" s="39">
        <f t="shared" si="0"/>
        <v>151.92864414558335</v>
      </c>
      <c r="R29" s="29"/>
    </row>
    <row r="30" spans="2:20" x14ac:dyDescent="0.35">
      <c r="B30" s="37">
        <v>27</v>
      </c>
      <c r="C30" s="29">
        <v>1912.3148844975999</v>
      </c>
      <c r="D30" s="38">
        <f t="shared" si="8"/>
        <v>1969.684331032528</v>
      </c>
      <c r="E30" s="39">
        <f t="shared" si="6"/>
        <v>57.369446534928102</v>
      </c>
      <c r="G30" s="44">
        <v>57</v>
      </c>
      <c r="H30" s="29">
        <v>3507.4194472357553</v>
      </c>
      <c r="I30" s="38">
        <f t="shared" si="2"/>
        <v>3612.642030652828</v>
      </c>
      <c r="J30" s="39">
        <f t="shared" si="3"/>
        <v>105.22258341707266</v>
      </c>
      <c r="L30" s="44">
        <v>87</v>
      </c>
      <c r="M30" s="29">
        <v>5117.9711083770599</v>
      </c>
      <c r="N30" s="38">
        <f t="shared" si="4"/>
        <v>5271.5102416283717</v>
      </c>
      <c r="O30" s="39">
        <f t="shared" si="0"/>
        <v>153.5391332513118</v>
      </c>
      <c r="R30" s="29"/>
    </row>
    <row r="31" spans="2:20" x14ac:dyDescent="0.35">
      <c r="B31" s="37">
        <v>28</v>
      </c>
      <c r="C31" s="29">
        <v>1964.9452474298998</v>
      </c>
      <c r="D31" s="38">
        <f t="shared" si="8"/>
        <v>2023.8936048527969</v>
      </c>
      <c r="E31" s="39">
        <f t="shared" si="6"/>
        <v>58.948357422897061</v>
      </c>
      <c r="G31" s="44">
        <v>58</v>
      </c>
      <c r="H31" s="29">
        <v>3561.1128433288554</v>
      </c>
      <c r="I31" s="38">
        <f t="shared" si="2"/>
        <v>3667.9462286287212</v>
      </c>
      <c r="J31" s="39">
        <f t="shared" si="3"/>
        <v>106.83338529986577</v>
      </c>
      <c r="L31" s="44">
        <v>88</v>
      </c>
      <c r="M31" s="29">
        <v>5171.664504470159</v>
      </c>
      <c r="N31" s="38">
        <f t="shared" si="4"/>
        <v>5326.8144396042644</v>
      </c>
      <c r="O31" s="39">
        <f t="shared" si="0"/>
        <v>155.14993513410536</v>
      </c>
      <c r="Q31" t="s">
        <v>5</v>
      </c>
      <c r="R31" s="29"/>
    </row>
    <row r="32" spans="2:20" x14ac:dyDescent="0.35">
      <c r="B32" s="37">
        <v>29</v>
      </c>
      <c r="C32" s="29">
        <v>2017.5756103621998</v>
      </c>
      <c r="D32" s="38">
        <f t="shared" si="8"/>
        <v>2078.1028786730658</v>
      </c>
      <c r="E32" s="39">
        <f t="shared" si="6"/>
        <v>60.52726831086602</v>
      </c>
      <c r="G32" s="44">
        <v>59</v>
      </c>
      <c r="H32" s="29">
        <v>3614.7958135198023</v>
      </c>
      <c r="I32" s="38">
        <f t="shared" si="2"/>
        <v>3723.2396879253965</v>
      </c>
      <c r="J32" s="39">
        <f t="shared" si="3"/>
        <v>108.44387440559422</v>
      </c>
      <c r="L32" s="44">
        <v>89</v>
      </c>
      <c r="M32" s="29">
        <v>5225.3474746611064</v>
      </c>
      <c r="N32" s="38">
        <f t="shared" si="4"/>
        <v>5382.1078989009393</v>
      </c>
      <c r="O32" s="39">
        <f t="shared" si="0"/>
        <v>156.7604242398329</v>
      </c>
      <c r="Q32" s="30" t="s">
        <v>6</v>
      </c>
      <c r="R32" s="29"/>
    </row>
    <row r="33" spans="2:15" x14ac:dyDescent="0.35">
      <c r="B33" s="40">
        <v>30</v>
      </c>
      <c r="C33" s="41">
        <v>2070.2059732944995</v>
      </c>
      <c r="D33" s="42">
        <f t="shared" si="8"/>
        <v>2132.3121524933345</v>
      </c>
      <c r="E33" s="43">
        <f t="shared" si="6"/>
        <v>62.10617919883498</v>
      </c>
      <c r="G33" s="45">
        <v>60</v>
      </c>
      <c r="H33" s="41">
        <v>3668.4787837107478</v>
      </c>
      <c r="I33" s="42">
        <f t="shared" si="2"/>
        <v>3778.5331472220705</v>
      </c>
      <c r="J33" s="43">
        <f t="shared" si="3"/>
        <v>110.05436351132266</v>
      </c>
      <c r="L33" s="45">
        <v>90</v>
      </c>
      <c r="M33" s="41">
        <v>5279.030444852051</v>
      </c>
      <c r="N33" s="42">
        <f t="shared" si="4"/>
        <v>5437.4013581976124</v>
      </c>
      <c r="O33" s="43">
        <f t="shared" si="0"/>
        <v>158.37091334556135</v>
      </c>
    </row>
    <row r="34" spans="2:15" ht="33" customHeight="1" x14ac:dyDescent="0.35">
      <c r="B34" s="31"/>
      <c r="C34" s="31"/>
      <c r="D34" s="36"/>
      <c r="E34" s="36"/>
      <c r="F34" s="31"/>
      <c r="G34" s="31"/>
      <c r="H34" s="31"/>
      <c r="I34" s="31"/>
      <c r="J34" s="31"/>
      <c r="K34" s="31"/>
      <c r="L34" s="31"/>
      <c r="M34" s="31"/>
      <c r="N34" s="28"/>
      <c r="O34" s="28"/>
    </row>
  </sheetData>
  <mergeCells count="1">
    <mergeCell ref="B1:T1"/>
  </mergeCells>
  <hyperlinks>
    <hyperlink ref="Q32" r:id="rId1" xr:uid="{94A88A6E-31C4-492E-8424-9327BAF0A025}"/>
  </hyperlinks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94174-D76C-438A-B15E-356DAB7DBB10}">
  <dimension ref="B1:T33"/>
  <sheetViews>
    <sheetView showGridLines="0" zoomScale="76" zoomScaleNormal="76" workbookViewId="0">
      <selection activeCell="E32" sqref="E32"/>
    </sheetView>
  </sheetViews>
  <sheetFormatPr defaultColWidth="8.81640625" defaultRowHeight="14.5" x14ac:dyDescent="0.35"/>
  <cols>
    <col min="2" max="2" width="15.08984375" customWidth="1"/>
    <col min="3" max="3" width="11" customWidth="1"/>
    <col min="4" max="4" width="9.81640625" customWidth="1"/>
    <col min="5" max="5" width="11" customWidth="1"/>
    <col min="6" max="6" width="1.453125" customWidth="1"/>
    <col min="7" max="7" width="15.453125" customWidth="1"/>
    <col min="8" max="8" width="10.6328125" customWidth="1"/>
    <col min="9" max="10" width="11.36328125" customWidth="1"/>
    <col min="11" max="11" width="1.453125" customWidth="1"/>
    <col min="12" max="12" width="15.453125" customWidth="1"/>
    <col min="13" max="13" width="12.36328125" customWidth="1"/>
    <col min="14" max="15" width="10.453125" customWidth="1"/>
    <col min="16" max="16" width="1.453125" customWidth="1"/>
    <col min="17" max="17" width="14.81640625" customWidth="1"/>
    <col min="18" max="18" width="10.81640625" customWidth="1"/>
    <col min="19" max="20" width="9.36328125" customWidth="1"/>
    <col min="21" max="21" width="1.453125" customWidth="1"/>
  </cols>
  <sheetData>
    <row r="1" spans="2:20" ht="15" thickBot="1" x14ac:dyDescent="0.4"/>
    <row r="2" spans="2:20" s="1" customFormat="1" ht="43.5" x14ac:dyDescent="0.35">
      <c r="B2" s="3" t="s">
        <v>4</v>
      </c>
      <c r="C2" s="4" t="s">
        <v>1</v>
      </c>
      <c r="D2" s="4" t="s">
        <v>9</v>
      </c>
      <c r="E2" s="5" t="s">
        <v>13</v>
      </c>
      <c r="G2" s="3" t="s">
        <v>4</v>
      </c>
      <c r="H2" s="4" t="s">
        <v>1</v>
      </c>
      <c r="I2" s="4" t="s">
        <v>7</v>
      </c>
      <c r="J2" s="5" t="s">
        <v>13</v>
      </c>
      <c r="L2" s="3" t="s">
        <v>4</v>
      </c>
      <c r="M2" s="4" t="s">
        <v>1</v>
      </c>
      <c r="N2" s="4" t="s">
        <v>7</v>
      </c>
      <c r="O2" s="5" t="s">
        <v>13</v>
      </c>
      <c r="Q2" s="3" t="s">
        <v>4</v>
      </c>
      <c r="R2" s="4" t="s">
        <v>1</v>
      </c>
      <c r="S2" s="4" t="s">
        <v>7</v>
      </c>
      <c r="T2" s="5" t="s">
        <v>13</v>
      </c>
    </row>
    <row r="3" spans="2:20" x14ac:dyDescent="0.35">
      <c r="B3" s="15">
        <v>1</v>
      </c>
      <c r="C3" s="52" t="s">
        <v>14</v>
      </c>
      <c r="D3" s="52"/>
      <c r="E3" s="53"/>
      <c r="G3" s="11">
        <v>31</v>
      </c>
      <c r="H3" s="29">
        <v>2025.35</v>
      </c>
      <c r="I3" s="29">
        <v>2031.4260499999998</v>
      </c>
      <c r="J3" s="33">
        <f>I3*$E$33</f>
        <v>2049.7088844499995</v>
      </c>
      <c r="L3" s="11">
        <v>61</v>
      </c>
      <c r="M3" s="29">
        <v>3570.11</v>
      </c>
      <c r="N3" s="29">
        <v>3580.82033</v>
      </c>
      <c r="O3" s="33">
        <f>N3*$E$33</f>
        <v>3613.0477129699998</v>
      </c>
      <c r="Q3" s="11">
        <v>91</v>
      </c>
      <c r="R3" s="29">
        <v>5114.87</v>
      </c>
      <c r="S3" s="29">
        <v>5130.21461</v>
      </c>
      <c r="T3" s="33">
        <f>S3*$E$33</f>
        <v>5176.3865414899992</v>
      </c>
    </row>
    <row r="4" spans="2:20" x14ac:dyDescent="0.35">
      <c r="B4" s="15">
        <v>2</v>
      </c>
      <c r="C4" s="52"/>
      <c r="D4" s="52"/>
      <c r="E4" s="53"/>
      <c r="G4" s="11">
        <v>32</v>
      </c>
      <c r="H4" s="29">
        <v>2076.84</v>
      </c>
      <c r="I4" s="29">
        <v>2083.0705200000002</v>
      </c>
      <c r="J4" s="33">
        <f t="shared" ref="J4:J32" si="0">I4*$E$33</f>
        <v>2101.8181546800001</v>
      </c>
      <c r="L4" s="11">
        <v>62</v>
      </c>
      <c r="M4" s="29">
        <v>3621.6</v>
      </c>
      <c r="N4" s="29">
        <v>3632.4647999999997</v>
      </c>
      <c r="O4" s="33">
        <f t="shared" ref="O4:O32" si="1">N4*$E$33</f>
        <v>3665.1569831999996</v>
      </c>
      <c r="Q4" s="11">
        <v>92</v>
      </c>
      <c r="R4" s="29">
        <v>5166.3599999999997</v>
      </c>
      <c r="S4" s="29">
        <v>5181.8590799999993</v>
      </c>
      <c r="T4" s="33">
        <f t="shared" ref="T4:T27" si="2">S4*$E$33</f>
        <v>5228.4958117199985</v>
      </c>
    </row>
    <row r="5" spans="2:20" x14ac:dyDescent="0.35">
      <c r="B5" s="15">
        <v>3</v>
      </c>
      <c r="C5" s="52"/>
      <c r="D5" s="52"/>
      <c r="E5" s="53"/>
      <c r="G5" s="11">
        <v>33</v>
      </c>
      <c r="H5" s="29">
        <v>2128.34</v>
      </c>
      <c r="I5" s="29">
        <v>2134.7250200000003</v>
      </c>
      <c r="J5" s="33">
        <f t="shared" si="0"/>
        <v>2153.9375451800001</v>
      </c>
      <c r="L5" s="11">
        <v>63</v>
      </c>
      <c r="M5" s="29">
        <v>3673.1</v>
      </c>
      <c r="N5" s="29">
        <v>3684.1192999999998</v>
      </c>
      <c r="O5" s="33">
        <f t="shared" si="1"/>
        <v>3717.2763736999996</v>
      </c>
      <c r="Q5" s="11">
        <v>93</v>
      </c>
      <c r="R5" s="29">
        <v>5217.8599999999997</v>
      </c>
      <c r="S5" s="29">
        <v>5233.5135799999998</v>
      </c>
      <c r="T5" s="33">
        <f t="shared" si="2"/>
        <v>5280.6152022199994</v>
      </c>
    </row>
    <row r="6" spans="2:20" x14ac:dyDescent="0.35">
      <c r="B6" s="15">
        <v>4</v>
      </c>
      <c r="C6" s="52"/>
      <c r="D6" s="52"/>
      <c r="E6" s="53"/>
      <c r="G6" s="11">
        <v>34</v>
      </c>
      <c r="H6" s="29">
        <v>2179.83</v>
      </c>
      <c r="I6" s="29">
        <v>2186.36949</v>
      </c>
      <c r="J6" s="33">
        <f t="shared" si="0"/>
        <v>2206.0468154099999</v>
      </c>
      <c r="L6" s="11">
        <v>64</v>
      </c>
      <c r="M6" s="29">
        <v>3724.59</v>
      </c>
      <c r="N6" s="29">
        <v>3735.76377</v>
      </c>
      <c r="O6" s="33">
        <f t="shared" si="1"/>
        <v>3769.3856439299998</v>
      </c>
      <c r="Q6" s="11">
        <v>94</v>
      </c>
      <c r="R6" s="29">
        <v>5269.35</v>
      </c>
      <c r="S6" s="29">
        <v>5285.15805</v>
      </c>
      <c r="T6" s="33">
        <f t="shared" si="2"/>
        <v>5332.7244724499997</v>
      </c>
    </row>
    <row r="7" spans="2:20" x14ac:dyDescent="0.35">
      <c r="B7" s="15">
        <v>5</v>
      </c>
      <c r="C7" s="29">
        <v>683.13</v>
      </c>
      <c r="D7" s="29">
        <v>703.13</v>
      </c>
      <c r="E7" s="33">
        <f>D7*$E$33</f>
        <v>709.45816999999988</v>
      </c>
      <c r="G7" s="11">
        <v>35</v>
      </c>
      <c r="H7" s="29">
        <v>2231.3200000000002</v>
      </c>
      <c r="I7" s="29">
        <v>2238.0139600000002</v>
      </c>
      <c r="J7" s="33">
        <f t="shared" si="0"/>
        <v>2258.1560856400001</v>
      </c>
      <c r="L7" s="11">
        <v>65</v>
      </c>
      <c r="M7" s="29">
        <v>3776.08</v>
      </c>
      <c r="N7" s="29">
        <v>3787.4082399999998</v>
      </c>
      <c r="O7" s="33">
        <f t="shared" si="1"/>
        <v>3821.4949141599996</v>
      </c>
      <c r="Q7" s="11">
        <v>95</v>
      </c>
      <c r="R7" s="29">
        <v>5320.84</v>
      </c>
      <c r="S7" s="29">
        <v>5336.8025200000002</v>
      </c>
      <c r="T7" s="33">
        <f t="shared" si="2"/>
        <v>5384.8337426799999</v>
      </c>
    </row>
    <row r="8" spans="2:20" x14ac:dyDescent="0.35">
      <c r="B8" s="15">
        <v>6</v>
      </c>
      <c r="C8" s="29">
        <v>738.05</v>
      </c>
      <c r="D8" s="29">
        <v>750.26414999999997</v>
      </c>
      <c r="E8" s="33">
        <f t="shared" ref="E8:E32" si="3">D8*$E$33</f>
        <v>757.01652734999993</v>
      </c>
      <c r="G8" s="11">
        <v>36</v>
      </c>
      <c r="H8" s="29">
        <v>2282.81</v>
      </c>
      <c r="I8" s="29">
        <v>2289.65843</v>
      </c>
      <c r="J8" s="33">
        <f t="shared" si="0"/>
        <v>2310.2653558699999</v>
      </c>
      <c r="L8" s="11">
        <v>66</v>
      </c>
      <c r="M8" s="29">
        <v>3827.57</v>
      </c>
      <c r="N8" s="29">
        <v>3839.0527100000004</v>
      </c>
      <c r="O8" s="33">
        <f t="shared" si="1"/>
        <v>3873.6041843899998</v>
      </c>
      <c r="Q8" s="11">
        <v>96</v>
      </c>
      <c r="R8" s="29">
        <v>5372.33</v>
      </c>
      <c r="S8" s="29">
        <v>5388.4469900000004</v>
      </c>
      <c r="T8" s="33">
        <f t="shared" si="2"/>
        <v>5436.9430129100001</v>
      </c>
    </row>
    <row r="9" spans="2:20" x14ac:dyDescent="0.35">
      <c r="B9" s="15">
        <v>7</v>
      </c>
      <c r="C9" s="29">
        <v>789.54</v>
      </c>
      <c r="D9" s="29">
        <v>801.90861999999993</v>
      </c>
      <c r="E9" s="33">
        <f t="shared" si="3"/>
        <v>809.12579757999981</v>
      </c>
      <c r="G9" s="11">
        <v>37</v>
      </c>
      <c r="H9" s="29">
        <v>2334.3000000000002</v>
      </c>
      <c r="I9" s="29">
        <v>2341.3029000000001</v>
      </c>
      <c r="J9" s="33">
        <f t="shared" si="0"/>
        <v>2362.3746261000001</v>
      </c>
      <c r="L9" s="11">
        <v>67</v>
      </c>
      <c r="M9" s="29">
        <v>3879.06</v>
      </c>
      <c r="N9" s="29">
        <v>3890.6971800000001</v>
      </c>
      <c r="O9" s="33">
        <f t="shared" si="1"/>
        <v>3925.7134546199995</v>
      </c>
      <c r="Q9" s="11">
        <v>97</v>
      </c>
      <c r="R9" s="29">
        <v>5423.82</v>
      </c>
      <c r="S9" s="29">
        <v>5440.0914599999996</v>
      </c>
      <c r="T9" s="33">
        <f t="shared" si="2"/>
        <v>5489.0522831399994</v>
      </c>
    </row>
    <row r="10" spans="2:20" x14ac:dyDescent="0.35">
      <c r="B10" s="15">
        <v>8</v>
      </c>
      <c r="C10" s="29">
        <v>837.6</v>
      </c>
      <c r="D10" s="29">
        <v>840.11279999999999</v>
      </c>
      <c r="E10" s="33">
        <f t="shared" si="3"/>
        <v>847.67381519999992</v>
      </c>
      <c r="G10" s="11">
        <v>38</v>
      </c>
      <c r="H10" s="29">
        <v>2385.8000000000002</v>
      </c>
      <c r="I10" s="29">
        <v>2392.9574000000002</v>
      </c>
      <c r="J10" s="33">
        <f t="shared" si="0"/>
        <v>2414.4940166000001</v>
      </c>
      <c r="L10" s="11">
        <v>68</v>
      </c>
      <c r="M10" s="29">
        <v>3930.56</v>
      </c>
      <c r="N10" s="29">
        <v>3942.3516799999998</v>
      </c>
      <c r="O10" s="33">
        <f t="shared" si="1"/>
        <v>3977.8328451199995</v>
      </c>
      <c r="Q10" s="11">
        <v>98</v>
      </c>
      <c r="R10" s="29">
        <v>5475.32</v>
      </c>
      <c r="S10" s="29">
        <v>5491.7459599999993</v>
      </c>
      <c r="T10" s="33">
        <f t="shared" si="2"/>
        <v>5541.1716736399985</v>
      </c>
    </row>
    <row r="11" spans="2:20" x14ac:dyDescent="0.35">
      <c r="B11" s="15">
        <v>9</v>
      </c>
      <c r="C11" s="29">
        <v>892.53</v>
      </c>
      <c r="D11" s="29">
        <v>895.20758999999998</v>
      </c>
      <c r="E11" s="33">
        <f t="shared" si="3"/>
        <v>903.2644583099999</v>
      </c>
      <c r="G11" s="11">
        <v>39</v>
      </c>
      <c r="H11" s="29">
        <v>2437.29</v>
      </c>
      <c r="I11" s="29">
        <v>2444.60187</v>
      </c>
      <c r="J11" s="33">
        <f t="shared" si="0"/>
        <v>2466.6032868299999</v>
      </c>
      <c r="L11" s="11">
        <v>69</v>
      </c>
      <c r="M11" s="29">
        <v>3982.05</v>
      </c>
      <c r="N11" s="29">
        <v>3993.9961500000004</v>
      </c>
      <c r="O11" s="33">
        <f t="shared" si="1"/>
        <v>4029.9421153499998</v>
      </c>
      <c r="Q11" s="11">
        <v>99</v>
      </c>
      <c r="R11" s="29">
        <v>5526.81</v>
      </c>
      <c r="S11" s="29">
        <v>5543.3904300000004</v>
      </c>
      <c r="T11" s="33">
        <f t="shared" si="2"/>
        <v>5593.2809438699996</v>
      </c>
    </row>
    <row r="12" spans="2:20" x14ac:dyDescent="0.35">
      <c r="B12" s="15">
        <v>10</v>
      </c>
      <c r="C12" s="29">
        <v>944.02</v>
      </c>
      <c r="D12" s="29">
        <v>946.85205999999994</v>
      </c>
      <c r="E12" s="33">
        <f t="shared" si="3"/>
        <v>955.37372853999989</v>
      </c>
      <c r="G12" s="11">
        <v>40</v>
      </c>
      <c r="H12" s="29">
        <v>2488.7800000000002</v>
      </c>
      <c r="I12" s="29">
        <v>2496.2463400000001</v>
      </c>
      <c r="J12" s="33">
        <f t="shared" si="0"/>
        <v>2518.7125570600001</v>
      </c>
      <c r="L12" s="11">
        <v>70</v>
      </c>
      <c r="M12" s="29">
        <v>4033.54</v>
      </c>
      <c r="N12" s="29">
        <v>4045.6406200000001</v>
      </c>
      <c r="O12" s="33">
        <f t="shared" si="1"/>
        <v>4082.0513855799995</v>
      </c>
      <c r="Q12" s="11">
        <v>100</v>
      </c>
      <c r="R12" s="29">
        <v>5578.3</v>
      </c>
      <c r="S12" s="29">
        <v>5595.0349000000006</v>
      </c>
      <c r="T12" s="33">
        <f t="shared" si="2"/>
        <v>5645.3902140999999</v>
      </c>
    </row>
    <row r="13" spans="2:20" x14ac:dyDescent="0.35">
      <c r="B13" s="15">
        <v>11</v>
      </c>
      <c r="C13" s="29">
        <v>995.51</v>
      </c>
      <c r="D13" s="29">
        <v>998.49653000000001</v>
      </c>
      <c r="E13" s="33">
        <f t="shared" si="3"/>
        <v>1007.4829987699999</v>
      </c>
      <c r="G13" s="11">
        <v>41</v>
      </c>
      <c r="H13" s="29">
        <v>2540.27</v>
      </c>
      <c r="I13" s="29">
        <v>2547.8908099999999</v>
      </c>
      <c r="J13" s="33">
        <f t="shared" si="0"/>
        <v>2570.8218272899994</v>
      </c>
      <c r="L13" s="11">
        <v>71</v>
      </c>
      <c r="M13" s="29">
        <v>4085.03</v>
      </c>
      <c r="N13" s="29">
        <v>4097.2850900000003</v>
      </c>
      <c r="O13" s="33">
        <f t="shared" si="1"/>
        <v>4134.1606558100002</v>
      </c>
      <c r="Q13" s="11">
        <v>101</v>
      </c>
      <c r="R13" s="29">
        <v>5629.79</v>
      </c>
      <c r="S13" s="29">
        <v>5646.6793699999998</v>
      </c>
      <c r="T13" s="33">
        <f t="shared" si="2"/>
        <v>5697.4994843299992</v>
      </c>
    </row>
    <row r="14" spans="2:20" x14ac:dyDescent="0.35">
      <c r="B14" s="15">
        <v>12</v>
      </c>
      <c r="C14" s="29">
        <v>1047</v>
      </c>
      <c r="D14" s="29">
        <v>1050.1410000000001</v>
      </c>
      <c r="E14" s="33">
        <f t="shared" si="3"/>
        <v>1059.592269</v>
      </c>
      <c r="G14" s="11">
        <v>42</v>
      </c>
      <c r="H14" s="29">
        <v>2591.7600000000002</v>
      </c>
      <c r="I14" s="29">
        <v>2599.5352800000001</v>
      </c>
      <c r="J14" s="33">
        <f t="shared" si="0"/>
        <v>2622.9310975199996</v>
      </c>
      <c r="L14" s="11">
        <v>72</v>
      </c>
      <c r="M14" s="29">
        <v>4136.5200000000004</v>
      </c>
      <c r="N14" s="29">
        <v>4148.9295600000005</v>
      </c>
      <c r="O14" s="33">
        <f t="shared" si="1"/>
        <v>4186.2699260400004</v>
      </c>
      <c r="Q14" s="11">
        <v>102</v>
      </c>
      <c r="R14" s="29">
        <v>5681.28</v>
      </c>
      <c r="S14" s="29">
        <v>5698.32384</v>
      </c>
      <c r="T14" s="33">
        <f t="shared" si="2"/>
        <v>5749.6087545599994</v>
      </c>
    </row>
    <row r="15" spans="2:20" x14ac:dyDescent="0.35">
      <c r="B15" s="15">
        <v>13</v>
      </c>
      <c r="C15" s="29">
        <v>1098.5</v>
      </c>
      <c r="D15" s="29">
        <v>1101.7954999999999</v>
      </c>
      <c r="E15" s="33">
        <f t="shared" si="3"/>
        <v>1111.7116594999998</v>
      </c>
      <c r="G15" s="11">
        <v>43</v>
      </c>
      <c r="H15" s="29">
        <v>2643.26</v>
      </c>
      <c r="I15" s="29">
        <v>2651.1897800000002</v>
      </c>
      <c r="J15" s="33">
        <f t="shared" si="0"/>
        <v>2675.0504880200001</v>
      </c>
      <c r="L15" s="11">
        <v>73</v>
      </c>
      <c r="M15" s="29">
        <v>4188.0200000000004</v>
      </c>
      <c r="N15" s="29">
        <v>4200.5840600000001</v>
      </c>
      <c r="O15" s="33">
        <f t="shared" si="1"/>
        <v>4238.3893165399995</v>
      </c>
      <c r="Q15" s="11">
        <v>103</v>
      </c>
      <c r="R15" s="29">
        <v>5732.78</v>
      </c>
      <c r="S15" s="29">
        <v>5749.9783399999997</v>
      </c>
      <c r="T15" s="33">
        <f t="shared" si="2"/>
        <v>5801.7281450599994</v>
      </c>
    </row>
    <row r="16" spans="2:20" x14ac:dyDescent="0.35">
      <c r="B16" s="15">
        <v>14</v>
      </c>
      <c r="C16" s="29">
        <v>1149.99</v>
      </c>
      <c r="D16" s="29">
        <v>1153.4399699999999</v>
      </c>
      <c r="E16" s="33">
        <f t="shared" si="3"/>
        <v>1163.8209297299998</v>
      </c>
      <c r="G16" s="11">
        <v>44</v>
      </c>
      <c r="H16" s="29">
        <v>2694.75</v>
      </c>
      <c r="I16" s="29">
        <v>2702.8342499999999</v>
      </c>
      <c r="J16" s="33">
        <f t="shared" si="0"/>
        <v>2727.1597582499994</v>
      </c>
      <c r="L16" s="11">
        <v>74</v>
      </c>
      <c r="M16" s="29">
        <v>4239.51</v>
      </c>
      <c r="N16" s="29">
        <v>4252.2285300000003</v>
      </c>
      <c r="O16" s="33">
        <f t="shared" si="1"/>
        <v>4290.4985867699997</v>
      </c>
      <c r="Q16" s="11">
        <v>104</v>
      </c>
      <c r="R16" s="29">
        <v>5784.27</v>
      </c>
      <c r="S16" s="29">
        <v>5801.6228100000008</v>
      </c>
      <c r="T16" s="33">
        <f t="shared" si="2"/>
        <v>5853.8374152900005</v>
      </c>
    </row>
    <row r="17" spans="2:20" x14ac:dyDescent="0.35">
      <c r="B17" s="15">
        <v>15</v>
      </c>
      <c r="C17" s="29">
        <v>1201.48</v>
      </c>
      <c r="D17" s="29">
        <v>1205.0844400000001</v>
      </c>
      <c r="E17" s="33">
        <f t="shared" si="3"/>
        <v>1215.93019996</v>
      </c>
      <c r="G17" s="11">
        <v>45</v>
      </c>
      <c r="H17" s="29">
        <v>2746.24</v>
      </c>
      <c r="I17" s="29">
        <v>2754.4787199999996</v>
      </c>
      <c r="J17" s="33">
        <f t="shared" si="0"/>
        <v>2779.2690284799992</v>
      </c>
      <c r="L17" s="11">
        <v>75</v>
      </c>
      <c r="M17" s="29">
        <v>4291</v>
      </c>
      <c r="N17" s="29">
        <v>4303.8729999999996</v>
      </c>
      <c r="O17" s="33">
        <f t="shared" si="1"/>
        <v>4342.6078569999991</v>
      </c>
      <c r="Q17" s="11">
        <v>105</v>
      </c>
      <c r="R17" s="29">
        <v>5835.76</v>
      </c>
      <c r="S17" s="29">
        <v>5853.26728</v>
      </c>
      <c r="T17" s="33">
        <f t="shared" si="2"/>
        <v>5905.9466855199998</v>
      </c>
    </row>
    <row r="18" spans="2:20" x14ac:dyDescent="0.35">
      <c r="B18" s="15">
        <v>16</v>
      </c>
      <c r="C18" s="29">
        <v>1252.97</v>
      </c>
      <c r="D18" s="29">
        <v>1256.72891</v>
      </c>
      <c r="E18" s="33">
        <f t="shared" si="3"/>
        <v>1268.03947019</v>
      </c>
      <c r="G18" s="11">
        <v>46</v>
      </c>
      <c r="H18" s="29">
        <v>2797.73</v>
      </c>
      <c r="I18" s="29">
        <v>2806.1231899999998</v>
      </c>
      <c r="J18" s="33">
        <f t="shared" si="0"/>
        <v>2831.3782987099994</v>
      </c>
      <c r="L18" s="11">
        <v>76</v>
      </c>
      <c r="M18" s="29">
        <v>4342.49</v>
      </c>
      <c r="N18" s="29">
        <v>4355.5174699999998</v>
      </c>
      <c r="O18" s="33">
        <f t="shared" si="1"/>
        <v>4394.7171272299993</v>
      </c>
      <c r="Q18" s="11">
        <v>106</v>
      </c>
      <c r="R18" s="29">
        <v>5887.25</v>
      </c>
      <c r="S18" s="29">
        <v>5904.9117500000002</v>
      </c>
      <c r="T18" s="33">
        <f t="shared" si="2"/>
        <v>5958.0559557499992</v>
      </c>
    </row>
    <row r="19" spans="2:20" x14ac:dyDescent="0.35">
      <c r="B19" s="15">
        <v>17</v>
      </c>
      <c r="C19" s="29">
        <v>1304.46</v>
      </c>
      <c r="D19" s="29">
        <v>1308.37338</v>
      </c>
      <c r="E19" s="33">
        <f t="shared" si="3"/>
        <v>1320.14874042</v>
      </c>
      <c r="G19" s="11">
        <v>47</v>
      </c>
      <c r="H19" s="29">
        <v>2849.22</v>
      </c>
      <c r="I19" s="29">
        <v>2857.76766</v>
      </c>
      <c r="J19" s="33">
        <f t="shared" si="0"/>
        <v>2883.4875689399996</v>
      </c>
      <c r="L19" s="11">
        <v>77</v>
      </c>
      <c r="M19" s="29">
        <v>4393.9799999999996</v>
      </c>
      <c r="N19" s="29">
        <v>4407.16194</v>
      </c>
      <c r="O19" s="33">
        <f t="shared" si="1"/>
        <v>4446.8263974599995</v>
      </c>
      <c r="Q19" s="11">
        <v>107</v>
      </c>
      <c r="R19" s="29">
        <v>5938.74</v>
      </c>
      <c r="S19" s="29">
        <v>5956.5562199999995</v>
      </c>
      <c r="T19" s="33">
        <f t="shared" si="2"/>
        <v>6010.1652259799985</v>
      </c>
    </row>
    <row r="20" spans="2:20" x14ac:dyDescent="0.35">
      <c r="B20" s="15">
        <v>18</v>
      </c>
      <c r="C20" s="29">
        <v>1355.96</v>
      </c>
      <c r="D20" s="29">
        <v>1360.0278800000001</v>
      </c>
      <c r="E20" s="33">
        <f t="shared" si="3"/>
        <v>1372.26813092</v>
      </c>
      <c r="G20" s="11">
        <v>48</v>
      </c>
      <c r="H20" s="29">
        <v>2900.72</v>
      </c>
      <c r="I20" s="29">
        <v>2909.4221599999996</v>
      </c>
      <c r="J20" s="33">
        <f t="shared" si="0"/>
        <v>2935.6069594399992</v>
      </c>
      <c r="L20" s="11">
        <v>78</v>
      </c>
      <c r="M20" s="29">
        <v>4445.4799999999996</v>
      </c>
      <c r="N20" s="29">
        <v>4458.8164399999996</v>
      </c>
      <c r="O20" s="33">
        <f t="shared" si="1"/>
        <v>4498.9457879599995</v>
      </c>
      <c r="Q20" s="11">
        <v>108</v>
      </c>
      <c r="R20" s="29">
        <v>5990.24</v>
      </c>
      <c r="S20" s="29">
        <v>6008.21072</v>
      </c>
      <c r="T20" s="33">
        <f t="shared" si="2"/>
        <v>6062.2846164799994</v>
      </c>
    </row>
    <row r="21" spans="2:20" x14ac:dyDescent="0.35">
      <c r="B21" s="15">
        <v>19</v>
      </c>
      <c r="C21" s="29">
        <v>1407.45</v>
      </c>
      <c r="D21" s="29">
        <v>1411.6723500000001</v>
      </c>
      <c r="E21" s="33">
        <f t="shared" si="3"/>
        <v>1424.37740115</v>
      </c>
      <c r="G21" s="11">
        <v>49</v>
      </c>
      <c r="H21" s="29">
        <v>2952.21</v>
      </c>
      <c r="I21" s="29">
        <v>2961.0666300000003</v>
      </c>
      <c r="J21" s="33">
        <f t="shared" si="0"/>
        <v>2987.7162296699998</v>
      </c>
      <c r="L21" s="11">
        <v>79</v>
      </c>
      <c r="M21" s="29">
        <v>4496.97</v>
      </c>
      <c r="N21" s="29">
        <v>4510.4609100000007</v>
      </c>
      <c r="O21" s="33">
        <f t="shared" si="1"/>
        <v>4551.0550581900006</v>
      </c>
      <c r="Q21" s="11">
        <v>109</v>
      </c>
      <c r="R21" s="29">
        <v>6041.73</v>
      </c>
      <c r="S21" s="29">
        <v>6059.8551899999993</v>
      </c>
      <c r="T21" s="33">
        <f t="shared" si="2"/>
        <v>6114.3938867099987</v>
      </c>
    </row>
    <row r="22" spans="2:20" x14ac:dyDescent="0.35">
      <c r="B22" s="15">
        <v>20</v>
      </c>
      <c r="C22" s="29">
        <v>1458.94</v>
      </c>
      <c r="D22" s="29">
        <v>1463.31682</v>
      </c>
      <c r="E22" s="33">
        <f t="shared" si="3"/>
        <v>1476.48667138</v>
      </c>
      <c r="G22" s="11">
        <v>50</v>
      </c>
      <c r="H22" s="29">
        <v>3003.7</v>
      </c>
      <c r="I22" s="29">
        <v>3012.7111</v>
      </c>
      <c r="J22" s="33">
        <f t="shared" si="0"/>
        <v>3039.8254998999996</v>
      </c>
      <c r="L22" s="11">
        <v>80</v>
      </c>
      <c r="M22" s="29">
        <v>4548.46</v>
      </c>
      <c r="N22" s="29">
        <v>4562.10538</v>
      </c>
      <c r="O22" s="33">
        <f t="shared" si="1"/>
        <v>4603.1643284199999</v>
      </c>
      <c r="Q22" s="11">
        <v>110</v>
      </c>
      <c r="R22" s="29">
        <v>6093.22</v>
      </c>
      <c r="S22" s="29">
        <v>6111.4996600000004</v>
      </c>
      <c r="T22" s="33">
        <f t="shared" si="2"/>
        <v>6166.5031569399998</v>
      </c>
    </row>
    <row r="23" spans="2:20" x14ac:dyDescent="0.35">
      <c r="B23" s="15">
        <v>21</v>
      </c>
      <c r="C23" s="29">
        <v>1510.43</v>
      </c>
      <c r="D23" s="29">
        <v>1514.96129</v>
      </c>
      <c r="E23" s="33">
        <f t="shared" si="3"/>
        <v>1528.5959416099997</v>
      </c>
      <c r="G23" s="11">
        <v>51</v>
      </c>
      <c r="H23" s="29">
        <v>3055.19</v>
      </c>
      <c r="I23" s="29">
        <v>3064.3555700000002</v>
      </c>
      <c r="J23" s="33">
        <f t="shared" si="0"/>
        <v>3091.9347701299998</v>
      </c>
      <c r="L23" s="11">
        <v>81</v>
      </c>
      <c r="M23" s="29">
        <v>4599.95</v>
      </c>
      <c r="N23" s="29">
        <v>4613.7498500000002</v>
      </c>
      <c r="O23" s="33">
        <f t="shared" si="1"/>
        <v>4655.2735986499993</v>
      </c>
      <c r="Q23" s="11">
        <v>111</v>
      </c>
      <c r="R23" s="29">
        <v>6144.71</v>
      </c>
      <c r="S23" s="29">
        <v>6163.1441299999997</v>
      </c>
      <c r="T23" s="33">
        <f t="shared" si="2"/>
        <v>6218.6124271699991</v>
      </c>
    </row>
    <row r="24" spans="2:20" x14ac:dyDescent="0.35">
      <c r="B24" s="15">
        <v>22</v>
      </c>
      <c r="C24" s="29">
        <v>1561.92</v>
      </c>
      <c r="D24" s="29">
        <v>1566.6057600000001</v>
      </c>
      <c r="E24" s="33">
        <f t="shared" si="3"/>
        <v>1580.7052118399999</v>
      </c>
      <c r="G24" s="11">
        <v>52</v>
      </c>
      <c r="H24" s="29">
        <v>3106.68</v>
      </c>
      <c r="I24" s="29">
        <v>3116.0000399999999</v>
      </c>
      <c r="J24" s="33">
        <f t="shared" si="0"/>
        <v>3144.0440403599996</v>
      </c>
      <c r="L24" s="11">
        <v>82</v>
      </c>
      <c r="M24" s="29">
        <v>4651.4399999999996</v>
      </c>
      <c r="N24" s="29">
        <v>4665.3943199999994</v>
      </c>
      <c r="O24" s="33">
        <f t="shared" si="1"/>
        <v>4707.3828688799986</v>
      </c>
      <c r="Q24" s="11">
        <v>112</v>
      </c>
      <c r="R24" s="29">
        <v>6196.2</v>
      </c>
      <c r="S24" s="29">
        <v>6214.7885999999999</v>
      </c>
      <c r="T24" s="33">
        <f t="shared" si="2"/>
        <v>6270.7216973999994</v>
      </c>
    </row>
    <row r="25" spans="2:20" x14ac:dyDescent="0.35">
      <c r="B25" s="15">
        <v>23</v>
      </c>
      <c r="C25" s="29">
        <v>1613.42</v>
      </c>
      <c r="D25" s="29">
        <v>1618.26026</v>
      </c>
      <c r="E25" s="33">
        <f t="shared" si="3"/>
        <v>1632.82460234</v>
      </c>
      <c r="G25" s="11">
        <v>53</v>
      </c>
      <c r="H25" s="29">
        <v>3158.18</v>
      </c>
      <c r="I25" s="29">
        <v>3167.65454</v>
      </c>
      <c r="J25" s="33">
        <f t="shared" si="0"/>
        <v>3196.1634308599996</v>
      </c>
      <c r="L25" s="11">
        <v>83</v>
      </c>
      <c r="M25" s="29">
        <v>4702.9399999999996</v>
      </c>
      <c r="N25" s="29">
        <v>4717.04882</v>
      </c>
      <c r="O25" s="33">
        <f t="shared" si="1"/>
        <v>4759.5022593799995</v>
      </c>
      <c r="Q25" s="11">
        <v>113</v>
      </c>
      <c r="R25" s="29">
        <v>6247.7</v>
      </c>
      <c r="S25" s="29">
        <v>6266.4430999999995</v>
      </c>
      <c r="T25" s="33">
        <f t="shared" si="2"/>
        <v>6322.8410878999985</v>
      </c>
    </row>
    <row r="26" spans="2:20" x14ac:dyDescent="0.35">
      <c r="B26" s="15">
        <v>24</v>
      </c>
      <c r="C26" s="29">
        <v>1664.91</v>
      </c>
      <c r="D26" s="29">
        <v>1669.90473</v>
      </c>
      <c r="E26" s="33">
        <f t="shared" si="3"/>
        <v>1684.9338725699997</v>
      </c>
      <c r="G26" s="11">
        <v>54</v>
      </c>
      <c r="H26" s="29">
        <v>3209.67</v>
      </c>
      <c r="I26" s="29">
        <v>3219.2990100000002</v>
      </c>
      <c r="J26" s="33">
        <f t="shared" si="0"/>
        <v>3248.2727010899998</v>
      </c>
      <c r="L26" s="11">
        <v>84</v>
      </c>
      <c r="M26" s="29">
        <v>4754.43</v>
      </c>
      <c r="N26" s="29">
        <v>4768.6932900000002</v>
      </c>
      <c r="O26" s="33">
        <f t="shared" si="1"/>
        <v>4811.6115296099997</v>
      </c>
      <c r="Q26" s="11">
        <v>114</v>
      </c>
      <c r="R26" s="29">
        <v>6299.19</v>
      </c>
      <c r="S26" s="29">
        <v>6318.0875699999997</v>
      </c>
      <c r="T26" s="33">
        <f t="shared" si="2"/>
        <v>6374.9503581299987</v>
      </c>
    </row>
    <row r="27" spans="2:20" ht="15" thickBot="1" x14ac:dyDescent="0.4">
      <c r="B27" s="15">
        <v>25</v>
      </c>
      <c r="C27" s="29">
        <v>1716.4</v>
      </c>
      <c r="D27" s="29">
        <v>1721.5492000000002</v>
      </c>
      <c r="E27" s="33">
        <f t="shared" si="3"/>
        <v>1737.0431427999999</v>
      </c>
      <c r="G27" s="11">
        <v>55</v>
      </c>
      <c r="H27" s="29">
        <v>3261.26</v>
      </c>
      <c r="I27" s="29">
        <v>3271.0437800000004</v>
      </c>
      <c r="J27" s="33">
        <f t="shared" si="0"/>
        <v>3300.4831740200002</v>
      </c>
      <c r="L27" s="11">
        <v>85</v>
      </c>
      <c r="M27" s="29">
        <v>4805.92</v>
      </c>
      <c r="N27" s="29">
        <v>4820.3377600000003</v>
      </c>
      <c r="O27" s="33">
        <f t="shared" si="1"/>
        <v>4863.7207998399999</v>
      </c>
      <c r="Q27" s="12">
        <v>115</v>
      </c>
      <c r="R27" s="32">
        <v>6350.68</v>
      </c>
      <c r="S27" s="32">
        <v>6369.7320399999999</v>
      </c>
      <c r="T27" s="34">
        <f t="shared" si="2"/>
        <v>6427.0596283599989</v>
      </c>
    </row>
    <row r="28" spans="2:20" x14ac:dyDescent="0.35">
      <c r="B28" s="15">
        <v>26</v>
      </c>
      <c r="C28" s="29">
        <v>1767.89</v>
      </c>
      <c r="D28" s="29">
        <v>1773.1936700000001</v>
      </c>
      <c r="E28" s="33">
        <f t="shared" si="3"/>
        <v>1789.1524130299999</v>
      </c>
      <c r="G28" s="11">
        <v>56</v>
      </c>
      <c r="H28" s="29">
        <v>3312.65</v>
      </c>
      <c r="I28" s="29">
        <v>3322.5879500000001</v>
      </c>
      <c r="J28" s="33">
        <f t="shared" si="0"/>
        <v>3352.4912415499998</v>
      </c>
      <c r="L28" s="11">
        <v>86</v>
      </c>
      <c r="M28" s="29">
        <v>4857.41</v>
      </c>
      <c r="N28" s="29">
        <v>4871.9822299999996</v>
      </c>
      <c r="O28" s="33">
        <f t="shared" si="1"/>
        <v>4915.8300700699992</v>
      </c>
    </row>
    <row r="29" spans="2:20" x14ac:dyDescent="0.35">
      <c r="B29" s="15">
        <v>27</v>
      </c>
      <c r="C29" s="29">
        <v>1819.38</v>
      </c>
      <c r="D29" s="29">
        <v>1824.8381400000001</v>
      </c>
      <c r="E29" s="33">
        <f t="shared" si="3"/>
        <v>1841.2616832599999</v>
      </c>
      <c r="G29" s="11">
        <v>57</v>
      </c>
      <c r="H29" s="29">
        <v>3364.14</v>
      </c>
      <c r="I29" s="29">
        <v>3374.2324199999998</v>
      </c>
      <c r="J29" s="33">
        <f t="shared" si="0"/>
        <v>3404.6005117799996</v>
      </c>
      <c r="L29" s="11">
        <v>87</v>
      </c>
      <c r="M29" s="29">
        <v>4908.8999999999996</v>
      </c>
      <c r="N29" s="29">
        <v>4923.6266999999998</v>
      </c>
      <c r="O29" s="33">
        <f t="shared" si="1"/>
        <v>4967.9393402999995</v>
      </c>
    </row>
    <row r="30" spans="2:20" x14ac:dyDescent="0.35">
      <c r="B30" s="15">
        <v>28</v>
      </c>
      <c r="C30" s="29">
        <v>1870.88</v>
      </c>
      <c r="D30" s="29">
        <v>1876.4926400000002</v>
      </c>
      <c r="E30" s="33">
        <f t="shared" si="3"/>
        <v>1893.3810737599999</v>
      </c>
      <c r="G30" s="11">
        <v>58</v>
      </c>
      <c r="H30" s="29">
        <v>3415.64</v>
      </c>
      <c r="I30" s="29">
        <v>3425.8869199999999</v>
      </c>
      <c r="J30" s="33">
        <f t="shared" si="0"/>
        <v>3456.7199022799996</v>
      </c>
      <c r="L30" s="11">
        <v>88</v>
      </c>
      <c r="M30" s="29">
        <v>4960.3999999999996</v>
      </c>
      <c r="N30" s="29">
        <v>4975.2811999999994</v>
      </c>
      <c r="O30" s="33">
        <f t="shared" si="1"/>
        <v>5020.0587307999986</v>
      </c>
      <c r="Q30" t="s">
        <v>5</v>
      </c>
    </row>
    <row r="31" spans="2:20" x14ac:dyDescent="0.35">
      <c r="B31" s="15">
        <v>29</v>
      </c>
      <c r="C31" s="29">
        <v>1922.37</v>
      </c>
      <c r="D31" s="29">
        <v>1928.1371099999999</v>
      </c>
      <c r="E31" s="33">
        <f t="shared" si="3"/>
        <v>1945.4903439899997</v>
      </c>
      <c r="G31" s="11">
        <v>59</v>
      </c>
      <c r="H31" s="29">
        <v>3467.13</v>
      </c>
      <c r="I31" s="29">
        <v>3477.5313900000001</v>
      </c>
      <c r="J31" s="33">
        <f t="shared" si="0"/>
        <v>3508.8291725099998</v>
      </c>
      <c r="L31" s="11">
        <v>89</v>
      </c>
      <c r="M31" s="29">
        <v>5011.8900000000003</v>
      </c>
      <c r="N31" s="29">
        <v>5026.9256700000005</v>
      </c>
      <c r="O31" s="33">
        <f t="shared" si="1"/>
        <v>5072.1680010299997</v>
      </c>
      <c r="Q31" s="30" t="s">
        <v>6</v>
      </c>
    </row>
    <row r="32" spans="2:20" ht="15" thickBot="1" x14ac:dyDescent="0.4">
      <c r="B32" s="17">
        <v>30</v>
      </c>
      <c r="C32" s="32">
        <v>1973.86</v>
      </c>
      <c r="D32" s="32">
        <v>1979.7815799999998</v>
      </c>
      <c r="E32" s="34">
        <f t="shared" si="3"/>
        <v>1997.5996142199997</v>
      </c>
      <c r="G32" s="12">
        <v>60</v>
      </c>
      <c r="H32" s="32">
        <v>3518.62</v>
      </c>
      <c r="I32" s="32">
        <v>3529.1758599999998</v>
      </c>
      <c r="J32" s="34">
        <f t="shared" si="0"/>
        <v>3560.9384427399996</v>
      </c>
      <c r="L32" s="12">
        <v>90</v>
      </c>
      <c r="M32" s="32">
        <v>5063.38</v>
      </c>
      <c r="N32" s="32">
        <v>5078.5701399999998</v>
      </c>
      <c r="O32" s="34">
        <f t="shared" si="1"/>
        <v>5124.277271259999</v>
      </c>
    </row>
    <row r="33" spans="2:15" ht="33" customHeight="1" x14ac:dyDescent="0.35">
      <c r="B33" s="54" t="s">
        <v>12</v>
      </c>
      <c r="C33" s="54"/>
      <c r="D33" s="54"/>
      <c r="E33" s="35">
        <v>1.0089999999999999</v>
      </c>
      <c r="F33" s="31"/>
      <c r="G33" s="31"/>
      <c r="H33" s="31"/>
      <c r="I33" s="31"/>
      <c r="J33" s="31"/>
      <c r="K33" s="31"/>
      <c r="L33" s="31"/>
      <c r="M33" s="31"/>
      <c r="N33" s="31"/>
      <c r="O33" s="28"/>
    </row>
  </sheetData>
  <mergeCells count="2">
    <mergeCell ref="C3:E6"/>
    <mergeCell ref="B33:D33"/>
  </mergeCells>
  <hyperlinks>
    <hyperlink ref="Q31" r:id="rId1" xr:uid="{05D2EAEB-83D1-47C7-B926-4112CD6595DC}"/>
  </hyperlinks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3F51D-F128-4351-8C40-F1E9C07F3E40}">
  <dimension ref="B1:V33"/>
  <sheetViews>
    <sheetView showGridLines="0" zoomScale="76" zoomScaleNormal="76" workbookViewId="0">
      <selection activeCell="Y18" sqref="Y18"/>
    </sheetView>
  </sheetViews>
  <sheetFormatPr defaultColWidth="8.81640625" defaultRowHeight="14.5" x14ac:dyDescent="0.35"/>
  <cols>
    <col min="2" max="2" width="15.08984375" customWidth="1"/>
    <col min="3" max="3" width="11" customWidth="1"/>
    <col min="4" max="4" width="10.453125" customWidth="1"/>
    <col min="5" max="6" width="10.36328125" customWidth="1"/>
    <col min="7" max="7" width="9.81640625" customWidth="1"/>
    <col min="8" max="8" width="1.453125" customWidth="1"/>
    <col min="9" max="9" width="15.453125" customWidth="1"/>
    <col min="10" max="10" width="10.6328125" customWidth="1"/>
    <col min="11" max="11" width="10.453125" customWidth="1"/>
    <col min="12" max="12" width="11.36328125" customWidth="1"/>
    <col min="13" max="13" width="1.453125" customWidth="1"/>
    <col min="14" max="14" width="15.453125" customWidth="1"/>
    <col min="15" max="15" width="12.36328125" customWidth="1"/>
    <col min="16" max="16" width="10.08984375" customWidth="1"/>
    <col min="17" max="17" width="10.453125" customWidth="1"/>
    <col min="18" max="18" width="1.453125" customWidth="1"/>
    <col min="19" max="19" width="14.81640625" customWidth="1"/>
    <col min="20" max="20" width="10.81640625" customWidth="1"/>
    <col min="21" max="21" width="9.81640625" customWidth="1"/>
    <col min="22" max="22" width="9.36328125" customWidth="1"/>
    <col min="23" max="23" width="1.453125" customWidth="1"/>
  </cols>
  <sheetData>
    <row r="1" spans="2:22" ht="15" thickBot="1" x14ac:dyDescent="0.4"/>
    <row r="2" spans="2:22" s="1" customFormat="1" ht="44" thickBot="1" x14ac:dyDescent="0.4">
      <c r="B2" s="3" t="s">
        <v>4</v>
      </c>
      <c r="C2" s="4" t="s">
        <v>1</v>
      </c>
      <c r="D2" s="4" t="s">
        <v>2</v>
      </c>
      <c r="E2" s="4" t="s">
        <v>3</v>
      </c>
      <c r="F2" s="4" t="s">
        <v>8</v>
      </c>
      <c r="G2" s="5" t="s">
        <v>9</v>
      </c>
      <c r="I2" s="3" t="s">
        <v>4</v>
      </c>
      <c r="J2" s="4" t="s">
        <v>1</v>
      </c>
      <c r="K2" s="4" t="s">
        <v>2</v>
      </c>
      <c r="L2" s="5" t="s">
        <v>7</v>
      </c>
      <c r="N2" s="3" t="s">
        <v>4</v>
      </c>
      <c r="O2" s="4" t="s">
        <v>1</v>
      </c>
      <c r="P2" s="4" t="s">
        <v>2</v>
      </c>
      <c r="Q2" s="5" t="s">
        <v>7</v>
      </c>
      <c r="S2" s="3" t="s">
        <v>4</v>
      </c>
      <c r="T2" s="4" t="s">
        <v>1</v>
      </c>
      <c r="U2" s="4" t="s">
        <v>2</v>
      </c>
      <c r="V2" s="5" t="s">
        <v>7</v>
      </c>
    </row>
    <row r="3" spans="2:22" x14ac:dyDescent="0.35">
      <c r="B3" s="15">
        <v>1</v>
      </c>
      <c r="C3" s="55" t="s">
        <v>0</v>
      </c>
      <c r="D3" s="56"/>
      <c r="E3" s="57"/>
      <c r="F3" s="21"/>
      <c r="G3" s="16"/>
      <c r="I3" s="10">
        <v>31</v>
      </c>
      <c r="J3" s="7">
        <v>2025.35</v>
      </c>
      <c r="K3" s="7">
        <f>J3*0.003</f>
        <v>6.0760499999999995</v>
      </c>
      <c r="L3" s="13">
        <f>J3+K3</f>
        <v>2031.4260499999998</v>
      </c>
      <c r="N3" s="10">
        <v>61</v>
      </c>
      <c r="O3" s="7">
        <v>3570.11</v>
      </c>
      <c r="P3" s="7">
        <f>O3*0.003</f>
        <v>10.710330000000001</v>
      </c>
      <c r="Q3" s="13">
        <f>O3+P3</f>
        <v>3580.82033</v>
      </c>
      <c r="S3" s="10">
        <v>91</v>
      </c>
      <c r="T3" s="7">
        <v>5114.87</v>
      </c>
      <c r="U3" s="7">
        <f>T3*0.003</f>
        <v>15.344609999999999</v>
      </c>
      <c r="V3" s="13">
        <f>T3+U3</f>
        <v>5130.21461</v>
      </c>
    </row>
    <row r="4" spans="2:22" x14ac:dyDescent="0.35">
      <c r="B4" s="15">
        <v>2</v>
      </c>
      <c r="C4" s="58"/>
      <c r="D4" s="59"/>
      <c r="E4" s="60"/>
      <c r="F4" s="22"/>
      <c r="G4" s="16"/>
      <c r="I4" s="11">
        <v>32</v>
      </c>
      <c r="J4" s="2">
        <v>2076.84</v>
      </c>
      <c r="K4" s="2">
        <f t="shared" ref="K4:K32" si="0">J4*0.003</f>
        <v>6.2305200000000003</v>
      </c>
      <c r="L4" s="8">
        <f t="shared" ref="L4:L32" si="1">J4+K4</f>
        <v>2083.0705200000002</v>
      </c>
      <c r="N4" s="11">
        <v>62</v>
      </c>
      <c r="O4" s="2">
        <v>3621.6</v>
      </c>
      <c r="P4" s="2">
        <f t="shared" ref="P4:P32" si="2">O4*0.003</f>
        <v>10.864800000000001</v>
      </c>
      <c r="Q4" s="8">
        <f t="shared" ref="Q4:Q32" si="3">O4+P4</f>
        <v>3632.4647999999997</v>
      </c>
      <c r="S4" s="11">
        <v>92</v>
      </c>
      <c r="T4" s="2">
        <v>5166.3599999999997</v>
      </c>
      <c r="U4" s="2">
        <f t="shared" ref="U4:U27" si="4">T4*0.003</f>
        <v>15.499079999999999</v>
      </c>
      <c r="V4" s="8">
        <f t="shared" ref="V4:V26" si="5">T4+U4</f>
        <v>5181.8590799999993</v>
      </c>
    </row>
    <row r="5" spans="2:22" x14ac:dyDescent="0.35">
      <c r="B5" s="15">
        <v>3</v>
      </c>
      <c r="C5" s="58"/>
      <c r="D5" s="59"/>
      <c r="E5" s="60"/>
      <c r="F5" s="22"/>
      <c r="G5" s="16"/>
      <c r="I5" s="11">
        <v>33</v>
      </c>
      <c r="J5" s="2">
        <v>2128.34</v>
      </c>
      <c r="K5" s="2">
        <f t="shared" si="0"/>
        <v>6.3850200000000008</v>
      </c>
      <c r="L5" s="8">
        <f t="shared" si="1"/>
        <v>2134.7250200000003</v>
      </c>
      <c r="N5" s="11">
        <v>63</v>
      </c>
      <c r="O5" s="2">
        <v>3673.1</v>
      </c>
      <c r="P5" s="2">
        <f t="shared" si="2"/>
        <v>11.019299999999999</v>
      </c>
      <c r="Q5" s="8">
        <f t="shared" si="3"/>
        <v>3684.1192999999998</v>
      </c>
      <c r="S5" s="11">
        <v>93</v>
      </c>
      <c r="T5" s="2">
        <v>5217.8599999999997</v>
      </c>
      <c r="U5" s="2">
        <f t="shared" si="4"/>
        <v>15.65358</v>
      </c>
      <c r="V5" s="8">
        <f t="shared" si="5"/>
        <v>5233.5135799999998</v>
      </c>
    </row>
    <row r="6" spans="2:22" x14ac:dyDescent="0.35">
      <c r="B6" s="15">
        <v>4</v>
      </c>
      <c r="C6" s="18">
        <v>635.07000000000005</v>
      </c>
      <c r="D6" s="20">
        <v>10</v>
      </c>
      <c r="E6" s="19">
        <f>C6+D6</f>
        <v>645.07000000000005</v>
      </c>
      <c r="F6" s="23">
        <f>G6-E6</f>
        <v>19.92999999999995</v>
      </c>
      <c r="G6" s="8">
        <v>665</v>
      </c>
      <c r="I6" s="11">
        <v>34</v>
      </c>
      <c r="J6" s="2">
        <v>2179.83</v>
      </c>
      <c r="K6" s="2">
        <f t="shared" si="0"/>
        <v>6.5394899999999998</v>
      </c>
      <c r="L6" s="8">
        <f t="shared" si="1"/>
        <v>2186.36949</v>
      </c>
      <c r="N6" s="11">
        <v>64</v>
      </c>
      <c r="O6" s="2">
        <v>3724.59</v>
      </c>
      <c r="P6" s="2">
        <f t="shared" si="2"/>
        <v>11.173770000000001</v>
      </c>
      <c r="Q6" s="8">
        <f t="shared" si="3"/>
        <v>3735.76377</v>
      </c>
      <c r="S6" s="11">
        <v>94</v>
      </c>
      <c r="T6" s="2">
        <v>5269.35</v>
      </c>
      <c r="U6" s="2">
        <f t="shared" si="4"/>
        <v>15.808050000000001</v>
      </c>
      <c r="V6" s="8">
        <f t="shared" si="5"/>
        <v>5285.15805</v>
      </c>
    </row>
    <row r="7" spans="2:22" x14ac:dyDescent="0.35">
      <c r="B7" s="15">
        <v>5</v>
      </c>
      <c r="C7" s="18">
        <v>683.13</v>
      </c>
      <c r="D7" s="2">
        <v>10</v>
      </c>
      <c r="E7" s="19">
        <f t="shared" ref="E7:E32" si="6">C7+D7</f>
        <v>693.13</v>
      </c>
      <c r="F7" s="23">
        <v>10</v>
      </c>
      <c r="G7" s="8">
        <f>E7+F7</f>
        <v>703.13</v>
      </c>
      <c r="I7" s="11">
        <v>35</v>
      </c>
      <c r="J7" s="2">
        <v>2231.3200000000002</v>
      </c>
      <c r="K7" s="2">
        <f t="shared" si="0"/>
        <v>6.6939600000000006</v>
      </c>
      <c r="L7" s="8">
        <f t="shared" si="1"/>
        <v>2238.0139600000002</v>
      </c>
      <c r="N7" s="11">
        <v>65</v>
      </c>
      <c r="O7" s="2">
        <v>3776.08</v>
      </c>
      <c r="P7" s="2">
        <f t="shared" si="2"/>
        <v>11.328239999999999</v>
      </c>
      <c r="Q7" s="8">
        <f t="shared" si="3"/>
        <v>3787.4082399999998</v>
      </c>
      <c r="S7" s="11">
        <v>95</v>
      </c>
      <c r="T7" s="2">
        <v>5320.84</v>
      </c>
      <c r="U7" s="2">
        <f t="shared" si="4"/>
        <v>15.962520000000001</v>
      </c>
      <c r="V7" s="8">
        <f t="shared" si="5"/>
        <v>5336.8025200000002</v>
      </c>
    </row>
    <row r="8" spans="2:22" x14ac:dyDescent="0.35">
      <c r="B8" s="15">
        <v>6</v>
      </c>
      <c r="C8" s="18">
        <v>738.05</v>
      </c>
      <c r="D8" s="2">
        <f>C8*0.003</f>
        <v>2.2141500000000001</v>
      </c>
      <c r="E8" s="19">
        <f t="shared" si="6"/>
        <v>740.26414999999997</v>
      </c>
      <c r="F8" s="23">
        <v>10</v>
      </c>
      <c r="G8" s="8">
        <f t="shared" ref="G8:G9" si="7">E8+F8</f>
        <v>750.26414999999997</v>
      </c>
      <c r="I8" s="11">
        <v>36</v>
      </c>
      <c r="J8" s="2">
        <v>2282.81</v>
      </c>
      <c r="K8" s="2">
        <f t="shared" si="0"/>
        <v>6.8484299999999996</v>
      </c>
      <c r="L8" s="8">
        <f t="shared" si="1"/>
        <v>2289.65843</v>
      </c>
      <c r="N8" s="11">
        <v>66</v>
      </c>
      <c r="O8" s="2">
        <v>3827.57</v>
      </c>
      <c r="P8" s="2">
        <f t="shared" si="2"/>
        <v>11.482710000000001</v>
      </c>
      <c r="Q8" s="8">
        <f t="shared" si="3"/>
        <v>3839.0527100000004</v>
      </c>
      <c r="S8" s="11">
        <v>96</v>
      </c>
      <c r="T8" s="2">
        <v>5372.33</v>
      </c>
      <c r="U8" s="2">
        <f t="shared" si="4"/>
        <v>16.116990000000001</v>
      </c>
      <c r="V8" s="8">
        <f t="shared" si="5"/>
        <v>5388.4469900000004</v>
      </c>
    </row>
    <row r="9" spans="2:22" x14ac:dyDescent="0.35">
      <c r="B9" s="15">
        <v>7</v>
      </c>
      <c r="C9" s="18">
        <v>789.54</v>
      </c>
      <c r="D9" s="2">
        <f t="shared" ref="D9:D32" si="8">C9*0.003</f>
        <v>2.3686199999999999</v>
      </c>
      <c r="E9" s="19">
        <f t="shared" si="6"/>
        <v>791.90861999999993</v>
      </c>
      <c r="F9" s="23">
        <v>10</v>
      </c>
      <c r="G9" s="8">
        <f t="shared" si="7"/>
        <v>801.90861999999993</v>
      </c>
      <c r="I9" s="11">
        <v>37</v>
      </c>
      <c r="J9" s="2">
        <v>2334.3000000000002</v>
      </c>
      <c r="K9" s="2">
        <f t="shared" si="0"/>
        <v>7.0029000000000003</v>
      </c>
      <c r="L9" s="8">
        <f t="shared" si="1"/>
        <v>2341.3029000000001</v>
      </c>
      <c r="N9" s="11">
        <v>67</v>
      </c>
      <c r="O9" s="2">
        <v>3879.06</v>
      </c>
      <c r="P9" s="2">
        <f t="shared" si="2"/>
        <v>11.637180000000001</v>
      </c>
      <c r="Q9" s="8">
        <f t="shared" si="3"/>
        <v>3890.6971800000001</v>
      </c>
      <c r="S9" s="11">
        <v>97</v>
      </c>
      <c r="T9" s="2">
        <v>5423.82</v>
      </c>
      <c r="U9" s="2">
        <f t="shared" si="4"/>
        <v>16.271460000000001</v>
      </c>
      <c r="V9" s="8">
        <f t="shared" si="5"/>
        <v>5440.0914599999996</v>
      </c>
    </row>
    <row r="10" spans="2:22" x14ac:dyDescent="0.35">
      <c r="B10" s="15">
        <v>8</v>
      </c>
      <c r="C10" s="18">
        <v>837.6</v>
      </c>
      <c r="D10" s="2">
        <f t="shared" si="8"/>
        <v>2.5127999999999999</v>
      </c>
      <c r="E10" s="19">
        <f t="shared" si="6"/>
        <v>840.11279999999999</v>
      </c>
      <c r="F10" s="26" t="s">
        <v>10</v>
      </c>
      <c r="G10" s="8">
        <f>E10</f>
        <v>840.11279999999999</v>
      </c>
      <c r="I10" s="11">
        <v>38</v>
      </c>
      <c r="J10" s="2">
        <v>2385.8000000000002</v>
      </c>
      <c r="K10" s="2">
        <f t="shared" si="0"/>
        <v>7.1574000000000009</v>
      </c>
      <c r="L10" s="8">
        <f t="shared" si="1"/>
        <v>2392.9574000000002</v>
      </c>
      <c r="N10" s="11">
        <v>68</v>
      </c>
      <c r="O10" s="2">
        <v>3930.56</v>
      </c>
      <c r="P10" s="2">
        <f t="shared" si="2"/>
        <v>11.791679999999999</v>
      </c>
      <c r="Q10" s="8">
        <f t="shared" si="3"/>
        <v>3942.3516799999998</v>
      </c>
      <c r="S10" s="11">
        <v>98</v>
      </c>
      <c r="T10" s="2">
        <v>5475.32</v>
      </c>
      <c r="U10" s="2">
        <f t="shared" si="4"/>
        <v>16.42596</v>
      </c>
      <c r="V10" s="8">
        <f t="shared" si="5"/>
        <v>5491.7459599999993</v>
      </c>
    </row>
    <row r="11" spans="2:22" x14ac:dyDescent="0.35">
      <c r="B11" s="15">
        <v>9</v>
      </c>
      <c r="C11" s="18">
        <v>892.53</v>
      </c>
      <c r="D11" s="2">
        <f t="shared" si="8"/>
        <v>2.6775899999999999</v>
      </c>
      <c r="E11" s="19">
        <f t="shared" si="6"/>
        <v>895.20758999999998</v>
      </c>
      <c r="F11" s="26" t="s">
        <v>10</v>
      </c>
      <c r="G11" s="8">
        <f t="shared" ref="G11:G32" si="9">E11</f>
        <v>895.20758999999998</v>
      </c>
      <c r="I11" s="11">
        <v>39</v>
      </c>
      <c r="J11" s="2">
        <v>2437.29</v>
      </c>
      <c r="K11" s="2">
        <f t="shared" si="0"/>
        <v>7.3118699999999999</v>
      </c>
      <c r="L11" s="8">
        <f t="shared" si="1"/>
        <v>2444.60187</v>
      </c>
      <c r="N11" s="11">
        <v>69</v>
      </c>
      <c r="O11" s="2">
        <v>3982.05</v>
      </c>
      <c r="P11" s="2">
        <f t="shared" si="2"/>
        <v>11.946150000000001</v>
      </c>
      <c r="Q11" s="8">
        <f t="shared" si="3"/>
        <v>3993.9961500000004</v>
      </c>
      <c r="S11" s="11">
        <v>99</v>
      </c>
      <c r="T11" s="2">
        <v>5526.81</v>
      </c>
      <c r="U11" s="2">
        <f t="shared" si="4"/>
        <v>16.58043</v>
      </c>
      <c r="V11" s="8">
        <f t="shared" si="5"/>
        <v>5543.3904300000004</v>
      </c>
    </row>
    <row r="12" spans="2:22" x14ac:dyDescent="0.35">
      <c r="B12" s="15">
        <v>10</v>
      </c>
      <c r="C12" s="18">
        <v>944.02</v>
      </c>
      <c r="D12" s="2">
        <f t="shared" si="8"/>
        <v>2.8320599999999998</v>
      </c>
      <c r="E12" s="19">
        <f t="shared" si="6"/>
        <v>946.85205999999994</v>
      </c>
      <c r="F12" s="26" t="s">
        <v>10</v>
      </c>
      <c r="G12" s="8">
        <f t="shared" si="9"/>
        <v>946.85205999999994</v>
      </c>
      <c r="I12" s="11">
        <v>40</v>
      </c>
      <c r="J12" s="2">
        <v>2488.7800000000002</v>
      </c>
      <c r="K12" s="2">
        <f t="shared" si="0"/>
        <v>7.4663400000000006</v>
      </c>
      <c r="L12" s="8">
        <f t="shared" si="1"/>
        <v>2496.2463400000001</v>
      </c>
      <c r="N12" s="11">
        <v>70</v>
      </c>
      <c r="O12" s="2">
        <v>4033.54</v>
      </c>
      <c r="P12" s="2">
        <f t="shared" si="2"/>
        <v>12.100619999999999</v>
      </c>
      <c r="Q12" s="8">
        <f t="shared" si="3"/>
        <v>4045.6406200000001</v>
      </c>
      <c r="S12" s="11">
        <v>100</v>
      </c>
      <c r="T12" s="2">
        <v>5578.3</v>
      </c>
      <c r="U12" s="2">
        <f t="shared" si="4"/>
        <v>16.7349</v>
      </c>
      <c r="V12" s="8">
        <f t="shared" si="5"/>
        <v>5595.0349000000006</v>
      </c>
    </row>
    <row r="13" spans="2:22" x14ac:dyDescent="0.35">
      <c r="B13" s="15">
        <v>11</v>
      </c>
      <c r="C13" s="18">
        <v>995.51</v>
      </c>
      <c r="D13" s="2">
        <f t="shared" si="8"/>
        <v>2.9865300000000001</v>
      </c>
      <c r="E13" s="19">
        <f t="shared" si="6"/>
        <v>998.49653000000001</v>
      </c>
      <c r="F13" s="26" t="s">
        <v>10</v>
      </c>
      <c r="G13" s="8">
        <f t="shared" si="9"/>
        <v>998.49653000000001</v>
      </c>
      <c r="I13" s="11">
        <v>41</v>
      </c>
      <c r="J13" s="2">
        <v>2540.27</v>
      </c>
      <c r="K13" s="2">
        <f t="shared" si="0"/>
        <v>7.6208100000000005</v>
      </c>
      <c r="L13" s="8">
        <f t="shared" si="1"/>
        <v>2547.8908099999999</v>
      </c>
      <c r="N13" s="11">
        <v>71</v>
      </c>
      <c r="O13" s="2">
        <v>4085.03</v>
      </c>
      <c r="P13" s="2">
        <f t="shared" si="2"/>
        <v>12.255090000000001</v>
      </c>
      <c r="Q13" s="8">
        <f t="shared" si="3"/>
        <v>4097.2850900000003</v>
      </c>
      <c r="S13" s="11">
        <v>101</v>
      </c>
      <c r="T13" s="2">
        <v>5629.79</v>
      </c>
      <c r="U13" s="2">
        <f t="shared" si="4"/>
        <v>16.88937</v>
      </c>
      <c r="V13" s="8">
        <f t="shared" si="5"/>
        <v>5646.6793699999998</v>
      </c>
    </row>
    <row r="14" spans="2:22" x14ac:dyDescent="0.35">
      <c r="B14" s="15">
        <v>12</v>
      </c>
      <c r="C14" s="18">
        <v>1047</v>
      </c>
      <c r="D14" s="2">
        <f t="shared" si="8"/>
        <v>3.141</v>
      </c>
      <c r="E14" s="19">
        <f t="shared" si="6"/>
        <v>1050.1410000000001</v>
      </c>
      <c r="F14" s="26" t="s">
        <v>10</v>
      </c>
      <c r="G14" s="8">
        <f t="shared" si="9"/>
        <v>1050.1410000000001</v>
      </c>
      <c r="I14" s="11">
        <v>42</v>
      </c>
      <c r="J14" s="2">
        <v>2591.7600000000002</v>
      </c>
      <c r="K14" s="2">
        <f t="shared" si="0"/>
        <v>7.7752800000000004</v>
      </c>
      <c r="L14" s="8">
        <f t="shared" si="1"/>
        <v>2599.5352800000001</v>
      </c>
      <c r="N14" s="11">
        <v>72</v>
      </c>
      <c r="O14" s="2">
        <v>4136.5200000000004</v>
      </c>
      <c r="P14" s="2">
        <f t="shared" si="2"/>
        <v>12.409560000000001</v>
      </c>
      <c r="Q14" s="8">
        <f t="shared" si="3"/>
        <v>4148.9295600000005</v>
      </c>
      <c r="S14" s="11">
        <v>102</v>
      </c>
      <c r="T14" s="2">
        <v>5681.28</v>
      </c>
      <c r="U14" s="2">
        <f t="shared" si="4"/>
        <v>17.043839999999999</v>
      </c>
      <c r="V14" s="8">
        <f t="shared" si="5"/>
        <v>5698.32384</v>
      </c>
    </row>
    <row r="15" spans="2:22" x14ac:dyDescent="0.35">
      <c r="B15" s="15">
        <v>13</v>
      </c>
      <c r="C15" s="18">
        <v>1098.5</v>
      </c>
      <c r="D15" s="2">
        <f t="shared" si="8"/>
        <v>3.2955000000000001</v>
      </c>
      <c r="E15" s="19">
        <f t="shared" si="6"/>
        <v>1101.7954999999999</v>
      </c>
      <c r="F15" s="26" t="s">
        <v>10</v>
      </c>
      <c r="G15" s="8">
        <f t="shared" si="9"/>
        <v>1101.7954999999999</v>
      </c>
      <c r="I15" s="11">
        <v>43</v>
      </c>
      <c r="J15" s="2">
        <v>2643.26</v>
      </c>
      <c r="K15" s="2">
        <f t="shared" si="0"/>
        <v>7.9297800000000009</v>
      </c>
      <c r="L15" s="8">
        <f t="shared" si="1"/>
        <v>2651.1897800000002</v>
      </c>
      <c r="N15" s="11">
        <v>73</v>
      </c>
      <c r="O15" s="2">
        <v>4188.0200000000004</v>
      </c>
      <c r="P15" s="2">
        <f t="shared" si="2"/>
        <v>12.564060000000001</v>
      </c>
      <c r="Q15" s="8">
        <f t="shared" si="3"/>
        <v>4200.5840600000001</v>
      </c>
      <c r="S15" s="11">
        <v>103</v>
      </c>
      <c r="T15" s="2">
        <v>5732.78</v>
      </c>
      <c r="U15" s="2">
        <f t="shared" si="4"/>
        <v>17.198339999999998</v>
      </c>
      <c r="V15" s="8">
        <f t="shared" si="5"/>
        <v>5749.9783399999997</v>
      </c>
    </row>
    <row r="16" spans="2:22" x14ac:dyDescent="0.35">
      <c r="B16" s="15">
        <v>14</v>
      </c>
      <c r="C16" s="18">
        <v>1149.99</v>
      </c>
      <c r="D16" s="2">
        <f t="shared" si="8"/>
        <v>3.44997</v>
      </c>
      <c r="E16" s="19">
        <f t="shared" si="6"/>
        <v>1153.4399699999999</v>
      </c>
      <c r="F16" s="26" t="s">
        <v>10</v>
      </c>
      <c r="G16" s="8">
        <f t="shared" si="9"/>
        <v>1153.4399699999999</v>
      </c>
      <c r="I16" s="11">
        <v>44</v>
      </c>
      <c r="J16" s="2">
        <v>2694.75</v>
      </c>
      <c r="K16" s="2">
        <f t="shared" si="0"/>
        <v>8.0842500000000008</v>
      </c>
      <c r="L16" s="8">
        <f t="shared" si="1"/>
        <v>2702.8342499999999</v>
      </c>
      <c r="N16" s="11">
        <v>74</v>
      </c>
      <c r="O16" s="2">
        <v>4239.51</v>
      </c>
      <c r="P16" s="2">
        <f t="shared" si="2"/>
        <v>12.718530000000001</v>
      </c>
      <c r="Q16" s="8">
        <f t="shared" si="3"/>
        <v>4252.2285300000003</v>
      </c>
      <c r="S16" s="11">
        <v>104</v>
      </c>
      <c r="T16" s="2">
        <v>5784.27</v>
      </c>
      <c r="U16" s="2">
        <f t="shared" si="4"/>
        <v>17.352810000000002</v>
      </c>
      <c r="V16" s="8">
        <f t="shared" si="5"/>
        <v>5801.6228100000008</v>
      </c>
    </row>
    <row r="17" spans="2:22" x14ac:dyDescent="0.35">
      <c r="B17" s="15">
        <v>15</v>
      </c>
      <c r="C17" s="18">
        <v>1201.48</v>
      </c>
      <c r="D17" s="2">
        <f t="shared" si="8"/>
        <v>3.6044400000000003</v>
      </c>
      <c r="E17" s="19">
        <f t="shared" si="6"/>
        <v>1205.0844400000001</v>
      </c>
      <c r="F17" s="26" t="s">
        <v>10</v>
      </c>
      <c r="G17" s="8">
        <f t="shared" si="9"/>
        <v>1205.0844400000001</v>
      </c>
      <c r="I17" s="11">
        <v>45</v>
      </c>
      <c r="J17" s="2">
        <v>2746.24</v>
      </c>
      <c r="K17" s="2">
        <f t="shared" si="0"/>
        <v>8.2387199999999989</v>
      </c>
      <c r="L17" s="8">
        <f t="shared" si="1"/>
        <v>2754.4787199999996</v>
      </c>
      <c r="N17" s="11">
        <v>75</v>
      </c>
      <c r="O17" s="2">
        <v>4291</v>
      </c>
      <c r="P17" s="2">
        <f t="shared" si="2"/>
        <v>12.873000000000001</v>
      </c>
      <c r="Q17" s="8">
        <f t="shared" si="3"/>
        <v>4303.8729999999996</v>
      </c>
      <c r="S17" s="11">
        <v>105</v>
      </c>
      <c r="T17" s="2">
        <v>5835.76</v>
      </c>
      <c r="U17" s="2">
        <f t="shared" si="4"/>
        <v>17.507280000000002</v>
      </c>
      <c r="V17" s="8">
        <f t="shared" si="5"/>
        <v>5853.26728</v>
      </c>
    </row>
    <row r="18" spans="2:22" x14ac:dyDescent="0.35">
      <c r="B18" s="15">
        <v>16</v>
      </c>
      <c r="C18" s="18">
        <v>1252.97</v>
      </c>
      <c r="D18" s="2">
        <f t="shared" si="8"/>
        <v>3.7589100000000002</v>
      </c>
      <c r="E18" s="19">
        <f t="shared" si="6"/>
        <v>1256.72891</v>
      </c>
      <c r="F18" s="26" t="s">
        <v>10</v>
      </c>
      <c r="G18" s="8">
        <f t="shared" si="9"/>
        <v>1256.72891</v>
      </c>
      <c r="I18" s="11">
        <v>46</v>
      </c>
      <c r="J18" s="2">
        <v>2797.73</v>
      </c>
      <c r="K18" s="2">
        <f t="shared" si="0"/>
        <v>8.3931900000000006</v>
      </c>
      <c r="L18" s="8">
        <f t="shared" si="1"/>
        <v>2806.1231899999998</v>
      </c>
      <c r="N18" s="11">
        <v>76</v>
      </c>
      <c r="O18" s="2">
        <v>4342.49</v>
      </c>
      <c r="P18" s="2">
        <f t="shared" si="2"/>
        <v>13.027469999999999</v>
      </c>
      <c r="Q18" s="8">
        <f t="shared" si="3"/>
        <v>4355.5174699999998</v>
      </c>
      <c r="S18" s="11">
        <v>106</v>
      </c>
      <c r="T18" s="2">
        <v>5887.25</v>
      </c>
      <c r="U18" s="2">
        <f t="shared" si="4"/>
        <v>17.661750000000001</v>
      </c>
      <c r="V18" s="8">
        <f t="shared" si="5"/>
        <v>5904.9117500000002</v>
      </c>
    </row>
    <row r="19" spans="2:22" x14ac:dyDescent="0.35">
      <c r="B19" s="15">
        <v>17</v>
      </c>
      <c r="C19" s="18">
        <v>1304.46</v>
      </c>
      <c r="D19" s="2">
        <f t="shared" si="8"/>
        <v>3.9133800000000001</v>
      </c>
      <c r="E19" s="19">
        <f t="shared" si="6"/>
        <v>1308.37338</v>
      </c>
      <c r="F19" s="26" t="s">
        <v>10</v>
      </c>
      <c r="G19" s="8">
        <f t="shared" si="9"/>
        <v>1308.37338</v>
      </c>
      <c r="I19" s="11">
        <v>47</v>
      </c>
      <c r="J19" s="2">
        <v>2849.22</v>
      </c>
      <c r="K19" s="2">
        <f t="shared" si="0"/>
        <v>8.5476599999999987</v>
      </c>
      <c r="L19" s="8">
        <f t="shared" si="1"/>
        <v>2857.76766</v>
      </c>
      <c r="N19" s="11">
        <v>77</v>
      </c>
      <c r="O19" s="2">
        <v>4393.9799999999996</v>
      </c>
      <c r="P19" s="2">
        <f t="shared" si="2"/>
        <v>13.181939999999999</v>
      </c>
      <c r="Q19" s="8">
        <f t="shared" si="3"/>
        <v>4407.16194</v>
      </c>
      <c r="S19" s="11">
        <v>107</v>
      </c>
      <c r="T19" s="2">
        <v>5938.74</v>
      </c>
      <c r="U19" s="2">
        <f t="shared" si="4"/>
        <v>17.816220000000001</v>
      </c>
      <c r="V19" s="8">
        <f t="shared" si="5"/>
        <v>5956.5562199999995</v>
      </c>
    </row>
    <row r="20" spans="2:22" x14ac:dyDescent="0.35">
      <c r="B20" s="15">
        <v>18</v>
      </c>
      <c r="C20" s="18">
        <v>1355.96</v>
      </c>
      <c r="D20" s="2">
        <f t="shared" si="8"/>
        <v>4.0678800000000006</v>
      </c>
      <c r="E20" s="19">
        <f t="shared" si="6"/>
        <v>1360.0278800000001</v>
      </c>
      <c r="F20" s="26" t="s">
        <v>10</v>
      </c>
      <c r="G20" s="8">
        <f t="shared" si="9"/>
        <v>1360.0278800000001</v>
      </c>
      <c r="I20" s="11">
        <v>48</v>
      </c>
      <c r="J20" s="2">
        <v>2900.72</v>
      </c>
      <c r="K20" s="2">
        <f t="shared" si="0"/>
        <v>8.7021599999999992</v>
      </c>
      <c r="L20" s="8">
        <f t="shared" si="1"/>
        <v>2909.4221599999996</v>
      </c>
      <c r="N20" s="11">
        <v>78</v>
      </c>
      <c r="O20" s="2">
        <v>4445.4799999999996</v>
      </c>
      <c r="P20" s="2">
        <f t="shared" si="2"/>
        <v>13.33644</v>
      </c>
      <c r="Q20" s="8">
        <f t="shared" si="3"/>
        <v>4458.8164399999996</v>
      </c>
      <c r="S20" s="11">
        <v>108</v>
      </c>
      <c r="T20" s="2">
        <v>5990.24</v>
      </c>
      <c r="U20" s="2">
        <f t="shared" si="4"/>
        <v>17.97072</v>
      </c>
      <c r="V20" s="8">
        <f t="shared" si="5"/>
        <v>6008.21072</v>
      </c>
    </row>
    <row r="21" spans="2:22" x14ac:dyDescent="0.35">
      <c r="B21" s="15">
        <v>19</v>
      </c>
      <c r="C21" s="18">
        <v>1407.45</v>
      </c>
      <c r="D21" s="2">
        <f t="shared" si="8"/>
        <v>4.2223500000000005</v>
      </c>
      <c r="E21" s="19">
        <f t="shared" si="6"/>
        <v>1411.6723500000001</v>
      </c>
      <c r="F21" s="26" t="s">
        <v>10</v>
      </c>
      <c r="G21" s="8">
        <f t="shared" si="9"/>
        <v>1411.6723500000001</v>
      </c>
      <c r="I21" s="11">
        <v>49</v>
      </c>
      <c r="J21" s="2">
        <v>2952.21</v>
      </c>
      <c r="K21" s="2">
        <f t="shared" si="0"/>
        <v>8.8566300000000009</v>
      </c>
      <c r="L21" s="8">
        <f t="shared" si="1"/>
        <v>2961.0666300000003</v>
      </c>
      <c r="N21" s="11">
        <v>79</v>
      </c>
      <c r="O21" s="2">
        <v>4496.97</v>
      </c>
      <c r="P21" s="2">
        <f t="shared" si="2"/>
        <v>13.490910000000001</v>
      </c>
      <c r="Q21" s="8">
        <f t="shared" si="3"/>
        <v>4510.4609100000007</v>
      </c>
      <c r="S21" s="11">
        <v>109</v>
      </c>
      <c r="T21" s="2">
        <v>6041.73</v>
      </c>
      <c r="U21" s="2">
        <f t="shared" si="4"/>
        <v>18.12519</v>
      </c>
      <c r="V21" s="8">
        <f t="shared" si="5"/>
        <v>6059.8551899999993</v>
      </c>
    </row>
    <row r="22" spans="2:22" x14ac:dyDescent="0.35">
      <c r="B22" s="15">
        <v>20</v>
      </c>
      <c r="C22" s="18">
        <v>1458.94</v>
      </c>
      <c r="D22" s="2">
        <f t="shared" si="8"/>
        <v>4.3768200000000004</v>
      </c>
      <c r="E22" s="19">
        <f t="shared" si="6"/>
        <v>1463.31682</v>
      </c>
      <c r="F22" s="26" t="s">
        <v>10</v>
      </c>
      <c r="G22" s="8">
        <f t="shared" si="9"/>
        <v>1463.31682</v>
      </c>
      <c r="I22" s="11">
        <v>50</v>
      </c>
      <c r="J22" s="2">
        <v>3003.7</v>
      </c>
      <c r="K22" s="2">
        <f t="shared" si="0"/>
        <v>9.011099999999999</v>
      </c>
      <c r="L22" s="8">
        <f t="shared" si="1"/>
        <v>3012.7111</v>
      </c>
      <c r="N22" s="11">
        <v>80</v>
      </c>
      <c r="O22" s="2">
        <v>4548.46</v>
      </c>
      <c r="P22" s="2">
        <f t="shared" si="2"/>
        <v>13.645380000000001</v>
      </c>
      <c r="Q22" s="8">
        <f t="shared" si="3"/>
        <v>4562.10538</v>
      </c>
      <c r="S22" s="11">
        <v>110</v>
      </c>
      <c r="T22" s="2">
        <v>6093.22</v>
      </c>
      <c r="U22" s="2">
        <f t="shared" si="4"/>
        <v>18.27966</v>
      </c>
      <c r="V22" s="8">
        <f t="shared" si="5"/>
        <v>6111.4996600000004</v>
      </c>
    </row>
    <row r="23" spans="2:22" x14ac:dyDescent="0.35">
      <c r="B23" s="15">
        <v>21</v>
      </c>
      <c r="C23" s="18">
        <v>1510.43</v>
      </c>
      <c r="D23" s="2">
        <f t="shared" si="8"/>
        <v>4.5312900000000003</v>
      </c>
      <c r="E23" s="19">
        <f t="shared" si="6"/>
        <v>1514.96129</v>
      </c>
      <c r="F23" s="26" t="s">
        <v>10</v>
      </c>
      <c r="G23" s="8">
        <f t="shared" si="9"/>
        <v>1514.96129</v>
      </c>
      <c r="I23" s="11">
        <v>51</v>
      </c>
      <c r="J23" s="2">
        <v>3055.19</v>
      </c>
      <c r="K23" s="2">
        <f t="shared" si="0"/>
        <v>9.1655700000000007</v>
      </c>
      <c r="L23" s="8">
        <f t="shared" si="1"/>
        <v>3064.3555700000002</v>
      </c>
      <c r="N23" s="11">
        <v>81</v>
      </c>
      <c r="O23" s="2">
        <v>4599.95</v>
      </c>
      <c r="P23" s="2">
        <f t="shared" si="2"/>
        <v>13.799849999999999</v>
      </c>
      <c r="Q23" s="8">
        <f t="shared" si="3"/>
        <v>4613.7498500000002</v>
      </c>
      <c r="S23" s="11">
        <v>111</v>
      </c>
      <c r="T23" s="2">
        <v>6144.71</v>
      </c>
      <c r="U23" s="2">
        <f t="shared" si="4"/>
        <v>18.43413</v>
      </c>
      <c r="V23" s="8">
        <f t="shared" si="5"/>
        <v>6163.1441299999997</v>
      </c>
    </row>
    <row r="24" spans="2:22" x14ac:dyDescent="0.35">
      <c r="B24" s="15">
        <v>22</v>
      </c>
      <c r="C24" s="18">
        <v>1561.92</v>
      </c>
      <c r="D24" s="2">
        <f t="shared" si="8"/>
        <v>4.6857600000000001</v>
      </c>
      <c r="E24" s="19">
        <f t="shared" si="6"/>
        <v>1566.6057600000001</v>
      </c>
      <c r="F24" s="26" t="s">
        <v>10</v>
      </c>
      <c r="G24" s="8">
        <f t="shared" si="9"/>
        <v>1566.6057600000001</v>
      </c>
      <c r="I24" s="11">
        <v>52</v>
      </c>
      <c r="J24" s="2">
        <v>3106.68</v>
      </c>
      <c r="K24" s="2">
        <f t="shared" si="0"/>
        <v>9.3200400000000005</v>
      </c>
      <c r="L24" s="8">
        <f t="shared" si="1"/>
        <v>3116.0000399999999</v>
      </c>
      <c r="N24" s="11">
        <v>82</v>
      </c>
      <c r="O24" s="2">
        <v>4651.4399999999996</v>
      </c>
      <c r="P24" s="2">
        <f t="shared" si="2"/>
        <v>13.954319999999999</v>
      </c>
      <c r="Q24" s="8">
        <f t="shared" si="3"/>
        <v>4665.3943199999994</v>
      </c>
      <c r="S24" s="11">
        <v>112</v>
      </c>
      <c r="T24" s="2">
        <v>6196.2</v>
      </c>
      <c r="U24" s="2">
        <f t="shared" si="4"/>
        <v>18.5886</v>
      </c>
      <c r="V24" s="8">
        <f t="shared" si="5"/>
        <v>6214.7885999999999</v>
      </c>
    </row>
    <row r="25" spans="2:22" x14ac:dyDescent="0.35">
      <c r="B25" s="15">
        <v>23</v>
      </c>
      <c r="C25" s="18">
        <v>1613.42</v>
      </c>
      <c r="D25" s="2">
        <f t="shared" si="8"/>
        <v>4.8402600000000007</v>
      </c>
      <c r="E25" s="19">
        <f t="shared" si="6"/>
        <v>1618.26026</v>
      </c>
      <c r="F25" s="26" t="s">
        <v>10</v>
      </c>
      <c r="G25" s="8">
        <f t="shared" si="9"/>
        <v>1618.26026</v>
      </c>
      <c r="I25" s="11">
        <v>53</v>
      </c>
      <c r="J25" s="2">
        <v>3158.18</v>
      </c>
      <c r="K25" s="2">
        <f t="shared" si="0"/>
        <v>9.4745399999999993</v>
      </c>
      <c r="L25" s="8">
        <f t="shared" si="1"/>
        <v>3167.65454</v>
      </c>
      <c r="N25" s="11">
        <v>83</v>
      </c>
      <c r="O25" s="2">
        <v>4702.9399999999996</v>
      </c>
      <c r="P25" s="2">
        <f t="shared" si="2"/>
        <v>14.10882</v>
      </c>
      <c r="Q25" s="8">
        <f t="shared" si="3"/>
        <v>4717.04882</v>
      </c>
      <c r="S25" s="11">
        <v>113</v>
      </c>
      <c r="T25" s="2">
        <v>6247.7</v>
      </c>
      <c r="U25" s="2">
        <f t="shared" si="4"/>
        <v>18.743099999999998</v>
      </c>
      <c r="V25" s="8">
        <f t="shared" si="5"/>
        <v>6266.4430999999995</v>
      </c>
    </row>
    <row r="26" spans="2:22" x14ac:dyDescent="0.35">
      <c r="B26" s="15">
        <v>24</v>
      </c>
      <c r="C26" s="18">
        <v>1664.91</v>
      </c>
      <c r="D26" s="2">
        <f t="shared" si="8"/>
        <v>4.9947300000000006</v>
      </c>
      <c r="E26" s="19">
        <f t="shared" si="6"/>
        <v>1669.90473</v>
      </c>
      <c r="F26" s="26" t="s">
        <v>10</v>
      </c>
      <c r="G26" s="8">
        <f t="shared" si="9"/>
        <v>1669.90473</v>
      </c>
      <c r="I26" s="11">
        <v>54</v>
      </c>
      <c r="J26" s="2">
        <v>3209.67</v>
      </c>
      <c r="K26" s="2">
        <f t="shared" si="0"/>
        <v>9.629010000000001</v>
      </c>
      <c r="L26" s="8">
        <f t="shared" si="1"/>
        <v>3219.2990100000002</v>
      </c>
      <c r="N26" s="11">
        <v>84</v>
      </c>
      <c r="O26" s="2">
        <v>4754.43</v>
      </c>
      <c r="P26" s="2">
        <f t="shared" si="2"/>
        <v>14.263290000000001</v>
      </c>
      <c r="Q26" s="8">
        <f t="shared" si="3"/>
        <v>4768.6932900000002</v>
      </c>
      <c r="S26" s="11">
        <v>114</v>
      </c>
      <c r="T26" s="2">
        <v>6299.19</v>
      </c>
      <c r="U26" s="2">
        <f t="shared" si="4"/>
        <v>18.897569999999998</v>
      </c>
      <c r="V26" s="8">
        <f t="shared" si="5"/>
        <v>6318.0875699999997</v>
      </c>
    </row>
    <row r="27" spans="2:22" ht="15" thickBot="1" x14ac:dyDescent="0.4">
      <c r="B27" s="15">
        <v>25</v>
      </c>
      <c r="C27" s="18">
        <v>1716.4</v>
      </c>
      <c r="D27" s="2">
        <f t="shared" si="8"/>
        <v>5.1492000000000004</v>
      </c>
      <c r="E27" s="19">
        <f t="shared" si="6"/>
        <v>1721.5492000000002</v>
      </c>
      <c r="F27" s="26" t="s">
        <v>10</v>
      </c>
      <c r="G27" s="8">
        <f t="shared" si="9"/>
        <v>1721.5492000000002</v>
      </c>
      <c r="I27" s="11">
        <v>55</v>
      </c>
      <c r="J27" s="2">
        <v>3261.26</v>
      </c>
      <c r="K27" s="2">
        <f t="shared" si="0"/>
        <v>9.7837800000000001</v>
      </c>
      <c r="L27" s="8">
        <f t="shared" si="1"/>
        <v>3271.0437800000004</v>
      </c>
      <c r="N27" s="11">
        <v>85</v>
      </c>
      <c r="O27" s="2">
        <v>4805.92</v>
      </c>
      <c r="P27" s="2">
        <f t="shared" si="2"/>
        <v>14.417760000000001</v>
      </c>
      <c r="Q27" s="8">
        <f t="shared" si="3"/>
        <v>4820.3377600000003</v>
      </c>
      <c r="S27" s="12">
        <v>115</v>
      </c>
      <c r="T27" s="6">
        <v>6350.68</v>
      </c>
      <c r="U27" s="6">
        <f t="shared" si="4"/>
        <v>19.052040000000002</v>
      </c>
      <c r="V27" s="9">
        <f t="shared" ref="V27" si="10">T27+U27</f>
        <v>6369.7320399999999</v>
      </c>
    </row>
    <row r="28" spans="2:22" x14ac:dyDescent="0.35">
      <c r="B28" s="15">
        <v>26</v>
      </c>
      <c r="C28" s="18">
        <v>1767.89</v>
      </c>
      <c r="D28" s="2">
        <f t="shared" si="8"/>
        <v>5.3036700000000003</v>
      </c>
      <c r="E28" s="19">
        <f t="shared" si="6"/>
        <v>1773.1936700000001</v>
      </c>
      <c r="F28" s="26" t="s">
        <v>10</v>
      </c>
      <c r="G28" s="8">
        <f t="shared" si="9"/>
        <v>1773.1936700000001</v>
      </c>
      <c r="I28" s="11">
        <v>56</v>
      </c>
      <c r="J28" s="2">
        <v>3312.65</v>
      </c>
      <c r="K28" s="2">
        <f t="shared" si="0"/>
        <v>9.9379500000000007</v>
      </c>
      <c r="L28" s="8">
        <f t="shared" si="1"/>
        <v>3322.5879500000001</v>
      </c>
      <c r="N28" s="11">
        <v>86</v>
      </c>
      <c r="O28" s="2">
        <v>4857.41</v>
      </c>
      <c r="P28" s="2">
        <f t="shared" si="2"/>
        <v>14.572229999999999</v>
      </c>
      <c r="Q28" s="8">
        <f t="shared" si="3"/>
        <v>4871.9822299999996</v>
      </c>
    </row>
    <row r="29" spans="2:22" x14ac:dyDescent="0.35">
      <c r="B29" s="15">
        <v>27</v>
      </c>
      <c r="C29" s="18">
        <v>1819.38</v>
      </c>
      <c r="D29" s="2">
        <f t="shared" si="8"/>
        <v>5.4581400000000002</v>
      </c>
      <c r="E29" s="19">
        <f t="shared" si="6"/>
        <v>1824.8381400000001</v>
      </c>
      <c r="F29" s="26" t="s">
        <v>10</v>
      </c>
      <c r="G29" s="8">
        <f t="shared" si="9"/>
        <v>1824.8381400000001</v>
      </c>
      <c r="I29" s="11">
        <v>57</v>
      </c>
      <c r="J29" s="2">
        <v>3364.14</v>
      </c>
      <c r="K29" s="2">
        <f t="shared" si="0"/>
        <v>10.092420000000001</v>
      </c>
      <c r="L29" s="8">
        <f t="shared" si="1"/>
        <v>3374.2324199999998</v>
      </c>
      <c r="N29" s="11">
        <v>87</v>
      </c>
      <c r="O29" s="2">
        <v>4908.8999999999996</v>
      </c>
      <c r="P29" s="2">
        <f t="shared" si="2"/>
        <v>14.726699999999999</v>
      </c>
      <c r="Q29" s="8">
        <f t="shared" si="3"/>
        <v>4923.6266999999998</v>
      </c>
    </row>
    <row r="30" spans="2:22" x14ac:dyDescent="0.35">
      <c r="B30" s="15">
        <v>28</v>
      </c>
      <c r="C30" s="18">
        <v>1870.88</v>
      </c>
      <c r="D30" s="2">
        <f t="shared" si="8"/>
        <v>5.6126400000000007</v>
      </c>
      <c r="E30" s="19">
        <f t="shared" si="6"/>
        <v>1876.4926400000002</v>
      </c>
      <c r="F30" s="26" t="s">
        <v>10</v>
      </c>
      <c r="G30" s="8">
        <f t="shared" si="9"/>
        <v>1876.4926400000002</v>
      </c>
      <c r="I30" s="11">
        <v>58</v>
      </c>
      <c r="J30" s="2">
        <v>3415.64</v>
      </c>
      <c r="K30" s="2">
        <f t="shared" si="0"/>
        <v>10.246919999999999</v>
      </c>
      <c r="L30" s="8">
        <f>J30+K30</f>
        <v>3425.8869199999999</v>
      </c>
      <c r="N30" s="11">
        <v>88</v>
      </c>
      <c r="O30" s="2">
        <v>4960.3999999999996</v>
      </c>
      <c r="P30" s="2">
        <f t="shared" si="2"/>
        <v>14.8812</v>
      </c>
      <c r="Q30" s="8">
        <f>O30+P30</f>
        <v>4975.2811999999994</v>
      </c>
      <c r="S30" t="s">
        <v>5</v>
      </c>
    </row>
    <row r="31" spans="2:22" x14ac:dyDescent="0.35">
      <c r="B31" s="15">
        <v>29</v>
      </c>
      <c r="C31" s="18">
        <v>1922.37</v>
      </c>
      <c r="D31" s="2">
        <f t="shared" si="8"/>
        <v>5.7671099999999997</v>
      </c>
      <c r="E31" s="19">
        <f t="shared" si="6"/>
        <v>1928.1371099999999</v>
      </c>
      <c r="F31" s="26" t="s">
        <v>10</v>
      </c>
      <c r="G31" s="8">
        <f t="shared" si="9"/>
        <v>1928.1371099999999</v>
      </c>
      <c r="I31" s="11">
        <v>59</v>
      </c>
      <c r="J31" s="2">
        <v>3467.13</v>
      </c>
      <c r="K31" s="2">
        <f t="shared" si="0"/>
        <v>10.401390000000001</v>
      </c>
      <c r="L31" s="8">
        <f t="shared" si="1"/>
        <v>3477.5313900000001</v>
      </c>
      <c r="N31" s="11">
        <v>89</v>
      </c>
      <c r="O31" s="2">
        <v>5011.8900000000003</v>
      </c>
      <c r="P31" s="2">
        <f t="shared" si="2"/>
        <v>15.035670000000001</v>
      </c>
      <c r="Q31" s="8">
        <f t="shared" si="3"/>
        <v>5026.9256700000005</v>
      </c>
      <c r="S31" s="14" t="s">
        <v>6</v>
      </c>
    </row>
    <row r="32" spans="2:22" ht="15" thickBot="1" x14ac:dyDescent="0.4">
      <c r="B32" s="17">
        <v>30</v>
      </c>
      <c r="C32" s="24">
        <v>1973.86</v>
      </c>
      <c r="D32" s="6">
        <f t="shared" si="8"/>
        <v>5.9215799999999996</v>
      </c>
      <c r="E32" s="25">
        <f t="shared" si="6"/>
        <v>1979.7815799999998</v>
      </c>
      <c r="F32" s="27" t="s">
        <v>10</v>
      </c>
      <c r="G32" s="9">
        <f t="shared" si="9"/>
        <v>1979.7815799999998</v>
      </c>
      <c r="I32" s="12">
        <v>60</v>
      </c>
      <c r="J32" s="6">
        <v>3518.62</v>
      </c>
      <c r="K32" s="6">
        <f t="shared" si="0"/>
        <v>10.555859999999999</v>
      </c>
      <c r="L32" s="9">
        <f t="shared" si="1"/>
        <v>3529.1758599999998</v>
      </c>
      <c r="N32" s="12">
        <v>90</v>
      </c>
      <c r="O32" s="6">
        <v>5063.38</v>
      </c>
      <c r="P32" s="6">
        <f t="shared" si="2"/>
        <v>15.190140000000001</v>
      </c>
      <c r="Q32" s="9">
        <f t="shared" si="3"/>
        <v>5078.5701399999998</v>
      </c>
    </row>
    <row r="33" spans="2:17" ht="33" customHeight="1" x14ac:dyDescent="0.35">
      <c r="B33" s="61" t="s">
        <v>11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</row>
  </sheetData>
  <mergeCells count="2">
    <mergeCell ref="C3:E5"/>
    <mergeCell ref="B33:Q33"/>
  </mergeCells>
  <hyperlinks>
    <hyperlink ref="S31" r:id="rId1" xr:uid="{744CE23E-4A5E-435E-A00F-D126D5ACCBA1}"/>
  </hyperlinks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1C28ABBCB64843A051E8709B55EAC5" ma:contentTypeVersion="12" ma:contentTypeDescription="Criar um novo documento." ma:contentTypeScope="" ma:versionID="e39926c0cef2a9b05d56ae41c1849906">
  <xsd:schema xmlns:xsd="http://www.w3.org/2001/XMLSchema" xmlns:xs="http://www.w3.org/2001/XMLSchema" xmlns:p="http://schemas.microsoft.com/office/2006/metadata/properties" xmlns:ns3="e604e184-c23b-4b07-91b6-cb12ae3a8294" xmlns:ns4="9b9f8902-13f3-47f8-83bf-29017a8daf79" targetNamespace="http://schemas.microsoft.com/office/2006/metadata/properties" ma:root="true" ma:fieldsID="4d4597c56a1e619953f8d4566481d4f0" ns3:_="" ns4:_="">
    <xsd:import namespace="e604e184-c23b-4b07-91b6-cb12ae3a8294"/>
    <xsd:import namespace="9b9f8902-13f3-47f8-83bf-29017a8daf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4e184-c23b-4b07-91b6-cb12ae3a82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f8902-13f3-47f8-83bf-29017a8daf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Sugestão de Partilh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F02341-C064-44FA-9421-894CFB4D8E57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9b9f8902-13f3-47f8-83bf-29017a8daf79"/>
    <ds:schemaRef ds:uri="http://purl.org/dc/dcmitype/"/>
    <ds:schemaRef ds:uri="http://schemas.openxmlformats.org/package/2006/metadata/core-properties"/>
    <ds:schemaRef ds:uri="e604e184-c23b-4b07-91b6-cb12ae3a8294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03CC64D-085B-43C1-AAF4-64F94AF414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F85A0F-DE00-4030-B484-20B7E6F5FC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4e184-c23b-4b07-91b6-cb12ae3a8294"/>
    <ds:schemaRef ds:uri="9b9f8902-13f3-47f8-83bf-29017a8daf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TRU2026</vt:lpstr>
      <vt:lpstr>TRU2025</vt:lpstr>
      <vt:lpstr>TRU2024</vt:lpstr>
      <vt:lpstr>TRU2023-24</vt:lpstr>
      <vt:lpstr>TRU2022</vt:lpstr>
      <vt:lpstr>TRU2021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Branco</dc:creator>
  <cp:lastModifiedBy>Rui Branco</cp:lastModifiedBy>
  <dcterms:created xsi:type="dcterms:W3CDTF">2020-04-21T10:51:42Z</dcterms:created>
  <dcterms:modified xsi:type="dcterms:W3CDTF">2025-10-15T14:28:16Z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0x010100D51C28ABBCB64843A051E8709B55EAC5</vt:lpwstr>
  </property>
  <property fmtid="{D5CDD505-2E9C-101B-9397-08002B2CF9AE}" pid="3" name="MSIP_Label_1001206b-b916-4ea2-8839-fe5fd2bf3c99_Enabled">
    <vt:lpwstr>true</vt:lpwstr>
  </property>
  <property fmtid="{D5CDD505-2E9C-101B-9397-08002B2CF9AE}" pid="4" name="MSIP_Label_1001206b-b916-4ea2-8839-fe5fd2bf3c99_SetDate">
    <vt:lpwstr>2025-10-15T14:19:31Z</vt:lpwstr>
  </property>
  <property fmtid="{D5CDD505-2E9C-101B-9397-08002B2CF9AE}" pid="5" name="MSIP_Label_1001206b-b916-4ea2-8839-fe5fd2bf3c99_Method">
    <vt:lpwstr>Standard</vt:lpwstr>
  </property>
  <property fmtid="{D5CDD505-2E9C-101B-9397-08002B2CF9AE}" pid="6" name="MSIP_Label_1001206b-b916-4ea2-8839-fe5fd2bf3c99_Name">
    <vt:lpwstr>1001206b-b916-4ea2-8839-fe5fd2bf3c99</vt:lpwstr>
  </property>
  <property fmtid="{D5CDD505-2E9C-101B-9397-08002B2CF9AE}" pid="7" name="MSIP_Label_1001206b-b916-4ea2-8839-fe5fd2bf3c99_SiteId">
    <vt:lpwstr>0abaa443-560a-46cc-8c72-de2b6231d241</vt:lpwstr>
  </property>
  <property fmtid="{D5CDD505-2E9C-101B-9397-08002B2CF9AE}" pid="8" name="MSIP_Label_1001206b-b916-4ea2-8839-fe5fd2bf3c99_ActionId">
    <vt:lpwstr>57ba689c-bcc0-4dc2-9661-3d8e5b7c937b</vt:lpwstr>
  </property>
  <property fmtid="{D5CDD505-2E9C-101B-9397-08002B2CF9AE}" pid="9" name="MSIP_Label_1001206b-b916-4ea2-8839-fe5fd2bf3c99_ContentBits">
    <vt:lpwstr>0</vt:lpwstr>
  </property>
  <property fmtid="{D5CDD505-2E9C-101B-9397-08002B2CF9AE}" pid="10" name="MSIP_Label_1001206b-b916-4ea2-8839-fe5fd2bf3c99_Tag">
    <vt:lpwstr>10, 3, 0, 1</vt:lpwstr>
  </property>
</Properties>
</file>